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drawings/drawing5.xml" ContentType="application/vnd.openxmlformats-officedocument.drawing+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01"/>
  <workbookPr codeName="ThisWorkbook" autoCompressPictures="0"/>
  <mc:AlternateContent xmlns:mc="http://schemas.openxmlformats.org/markup-compatibility/2006">
    <mc:Choice Requires="x15">
      <x15ac:absPath xmlns:x15ac="http://schemas.microsoft.com/office/spreadsheetml/2010/11/ac" url="https://bettercottoninitiative-my.sharepoint.com/personal/joanna_pietrzak_bettercotton_org/Documents/Cotton Consumption Submission/"/>
    </mc:Choice>
  </mc:AlternateContent>
  <xr:revisionPtr revIDLastSave="0" documentId="8_{E272BD43-2298-4CF5-9F41-8647F78D0C15}" xr6:coauthVersionLast="47" xr6:coauthVersionMax="47" xr10:uidLastSave="{00000000-0000-0000-0000-000000000000}"/>
  <workbookProtection workbookAlgorithmName="SHA-512" workbookHashValue="lzJ7jPo6XcCH9v/TsEaGAxAVsyYyFq+vcLKgPWw0V2tnt63Hxi5kvK55HcYChdfkeDUO8VXHX+tWp55fF7sXsA==" workbookSaltValue="hzbDIu9Wl6cUVmtLARAjvw==" workbookSpinCount="100000" lockStructure="1"/>
  <bookViews>
    <workbookView xWindow="-28920" yWindow="-3555" windowWidth="29040" windowHeight="15720" firstSheet="3" activeTab="3" xr2:uid="{00000000-000D-0000-FFFF-FFFF00000000}"/>
  </bookViews>
  <sheets>
    <sheet name="User Guide" sheetId="33" r:id="rId1"/>
    <sheet name="1. Fast Estimate Tool" sheetId="17" r:id="rId2"/>
    <sheet name="2. Detailed Tool_OLD" sheetId="7" state="hidden" r:id="rId3"/>
    <sheet name="2. Detailed Tool" sheetId="23" r:id="rId4"/>
    <sheet name="Reference Data &gt;&gt;&gt;" sheetId="14" state="hidden" r:id="rId5"/>
    <sheet name="Annexe - Product Information" sheetId="21" state="hidden" r:id="rId6"/>
    <sheet name="Hidden Sheets &gt;&gt;&gt;" sheetId="15" state="hidden" r:id="rId7"/>
    <sheet name="ErrorText.Ref" sheetId="27" state="hidden" r:id="rId8"/>
    <sheet name="ProductList.Ref" sheetId="8" state="hidden" r:id="rId9"/>
    <sheet name="Category.Ref" sheetId="24" state="hidden" r:id="rId10"/>
    <sheet name="Clothing.Ref" sheetId="25" state="hidden" r:id="rId11"/>
    <sheet name="Socks.Ref" sheetId="31" state="hidden" r:id="rId12"/>
    <sheet name="Homeware.Ref" sheetId="26" state="hidden" r:id="rId13"/>
    <sheet name="MembershipFees.Ref" sheetId="16" state="hidden" r:id="rId14"/>
    <sheet name="AverageCotton%.Ref" sheetId="18" state="hidden" r:id="rId15"/>
    <sheet name="ApparelFabricTypes.Ref" sheetId="19" state="hidden" r:id="rId16"/>
    <sheet name="SocksFabricTypes.Ref" sheetId="32" state="hidden" r:id="rId17"/>
    <sheet name="HomeFabricTypes.Ref" sheetId="20" state="hidden" r:id="rId18"/>
    <sheet name="Changelogs &amp; Misc &gt;&gt;&gt;" sheetId="30" state="hidden" r:id="rId19"/>
    <sheet name="MethodologyChangeLog" sheetId="28" state="hidden" r:id="rId20"/>
    <sheet name="CuttingWaste" sheetId="29" state="hidden" r:id="rId21"/>
  </sheets>
  <definedNames>
    <definedName name="_xlnm._FilterDatabase" localSheetId="2" hidden="1">'2. Detailed Tool_OLD'!$N$157:$V$226</definedName>
    <definedName name="bookmark_clothing1">'2. Detailed Tool_OLD'!$C$24</definedName>
    <definedName name="bookmark_clothing2">'2. Detailed Tool_OLD'!$C$32</definedName>
    <definedName name="bookmark_clothing3">'2. Detailed Tool_OLD'!$C$69</definedName>
    <definedName name="bookmark_clothing4">'2. Detailed Tool_OLD'!$C$107</definedName>
    <definedName name="bookmark_clothing5">'2. Detailed Tool_OLD'!$C$137</definedName>
    <definedName name="bookmark_clothing6">'2. Detailed Tool_OLD'!$C$167</definedName>
    <definedName name="bookmark_clothing6.1">'2. Detailed Tool_OLD'!$C$168</definedName>
    <definedName name="bookmark_clothing6.2">'2. Detailed Tool_OLD'!$C$189</definedName>
    <definedName name="bookmark_clothing6.3">'2. Detailed Tool_OLD'!$C$210</definedName>
    <definedName name="bookmark_clothing7">'2. Detailed Tool_OLD'!$C$228</definedName>
    <definedName name="bookmark_clothing7.1">'2. Detailed Tool_OLD'!$C$229</definedName>
    <definedName name="bookmark_clothing7.2">'2. Detailed Tool_OLD'!$C$250</definedName>
    <definedName name="bookmark_clothing7.3">'2. Detailed Tool_OLD'!$C$275</definedName>
    <definedName name="bookmark_clothing8">'2. Detailed Tool_OLD'!$C$297</definedName>
    <definedName name="bookmark_clothing9">'2. Detailed Tool_OLD'!$C$329</definedName>
    <definedName name="bookmark_homeware1">'2. Detailed Tool_OLD'!$N$24</definedName>
    <definedName name="bookmark_homeware1.1">'2. Detailed Tool_OLD'!$N$25</definedName>
    <definedName name="bookmark_homeware1.2">'2. Detailed Tool_OLD'!$N$50</definedName>
    <definedName name="bookmark_homeware1.3">'2. Detailed Tool_OLD'!$N$55</definedName>
    <definedName name="bookmark_homeware1.4">'2. Detailed Tool_OLD'!$N$80</definedName>
    <definedName name="bookmark_homeware1.5">'2. Detailed Tool_OLD'!$N$105</definedName>
    <definedName name="bookmark_homeware1.6">'2. Detailed Tool_OLD'!$N$130</definedName>
    <definedName name="bookmark_homeware2">'2. Detailed Tool_OLD'!$N$156</definedName>
    <definedName name="bookmark_homeware2.1">'2. Detailed Tool_OLD'!$N$157</definedName>
    <definedName name="bookmark_homeware2.2">'2. Detailed Tool_OLD'!$N$174</definedName>
    <definedName name="bookmark_homeware2.3">'2. Detailed Tool_OLD'!$N$199</definedName>
    <definedName name="bookmark_homeware2.4">'2. Detailed Tool_OLD'!$N$224</definedName>
    <definedName name="bookmark_homeware3">'2. Detailed Tool_OLD'!$N$250</definedName>
    <definedName name="bookmark_homeware4">'2. Detailed Tool_OLD'!$N$260</definedName>
    <definedName name="CW_Average">CuttingWaste!$G$11</definedName>
    <definedName name="CW_CKnits">CuttingWaste!$G$9</definedName>
    <definedName name="CW_Denim">CuttingWaste!$G$6</definedName>
    <definedName name="CW_Knits">CuttingWaste!$G$10</definedName>
    <definedName name="CW_Wovens">CuttingWaste!$G$7</definedName>
    <definedName name="Error_CompleteRows">ErrorText.Ref!$B$2</definedName>
    <definedName name="Error_CorrectHighlighted">ErrorText.Ref!$B$3</definedName>
    <definedName name="Error_TooLarge">ErrorText.Ref!$B$4</definedName>
    <definedName name="Input_FastEstimate" localSheetId="0">'User Guide'!$L$17</definedName>
    <definedName name="Input_FastEstimate">'1. Fast Estimate Tool'!$L$17</definedName>
    <definedName name="Product_Babywear">ProductList.Ref!$B$3:$B$3</definedName>
    <definedName name="Product_BathSheets">ProductList.Ref!$B$55:$B$60</definedName>
    <definedName name="Product_BathTowels">ProductList.Ref!$B$61:$B$66</definedName>
    <definedName name="Product_CarpetsCurtains">ProductList.Ref!$B$108:$B$109</definedName>
    <definedName name="Product_DuvetCovers">ProductList.Ref!$B$86:$B$89</definedName>
    <definedName name="Product_FaceCloths">ProductList.Ref!$B$67:$B$72</definedName>
    <definedName name="Product_FittedSheets">ProductList.Ref!$B$90:$B$95</definedName>
    <definedName name="Product_FlatSheets">ProductList.Ref!$B$96:$B$101</definedName>
    <definedName name="Product_GuestTowels">ProductList.Ref!$B$73:$B$78</definedName>
    <definedName name="Product_HandTowels">ProductList.Ref!$B$79:$B$84</definedName>
    <definedName name="Product_KitchenTowels">ProductList.Ref!$B$85</definedName>
    <definedName name="Product_MBottoms">ProductList.Ref!$B$50:$B$54</definedName>
    <definedName name="Product_MTopsShirts">ProductList.Ref!$B$44:$B$49</definedName>
    <definedName name="Product_MUnderwearNightwear">ProductList.Ref!$B$40:$B$43</definedName>
    <definedName name="Product_OlderBoys">ProductList.Ref!$B$18:$B$21</definedName>
    <definedName name="Product_OlderGirls">ProductList.Ref!$B$9:$B$13</definedName>
    <definedName name="Product_OtherBedding">ProductList.Ref!$B$102:$B$107</definedName>
    <definedName name="Product_Schoolwear">ProductList.Ref!$B$22:$B$26</definedName>
    <definedName name="Product_Socks">ProductList.Ref!$B$110:$B$116</definedName>
    <definedName name="Product_WBottoms">ProductList.Ref!$B$36:$B$39</definedName>
    <definedName name="Product_WTopsShirts">ProductList.Ref!$B$31:$B$35</definedName>
    <definedName name="Product_WUnderwearNightwear">ProductList.Ref!$B$27:$B$30</definedName>
    <definedName name="Product_YoungerBoys">ProductList.Ref!$B$14:$B$17</definedName>
    <definedName name="Product_YoungerGirls">ProductList.Ref!$B$4:$B$8</definedName>
    <definedName name="Products_Womenswear">ProductList.Ref!$B$27:$B$39</definedName>
    <definedName name="Ref_ApparelFabricType" localSheetId="0">Tbl_ApparelFabricTypes[Product Fabric Type]</definedName>
    <definedName name="Ref_ApparelFabricType">Tbl_ApparelFabricTypes[Product Fabric Type]</definedName>
    <definedName name="Ref_Blends" localSheetId="0">Tbl_AvgPercCotton[Blends]</definedName>
    <definedName name="Ref_Blends">Tbl_AvgPercCotton[Blends]</definedName>
    <definedName name="Ref_HomeFabricType" localSheetId="0">Tbl_HomeFabricTypes[Product Fabric Type]</definedName>
    <definedName name="Ref_HomeFabricType">Tbl_HomeFabricTypes[Product Fabric Type]</definedName>
  </definedNames>
  <calcPr calcId="191028" fullPrecision="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967" i="23" l="1"/>
  <c r="O967" i="23"/>
  <c r="F967" i="23" s="1"/>
  <c r="N467" i="23" l="1"/>
  <c r="N468" i="23"/>
  <c r="N469" i="23"/>
  <c r="N470" i="23"/>
  <c r="N471" i="23"/>
  <c r="N472" i="23"/>
  <c r="N473" i="23"/>
  <c r="N474" i="23"/>
  <c r="N475" i="23"/>
  <c r="N476" i="23"/>
  <c r="N477" i="23"/>
  <c r="N478" i="23"/>
  <c r="N479" i="23"/>
  <c r="N480" i="23"/>
  <c r="N481" i="23"/>
  <c r="N482" i="23"/>
  <c r="N483" i="23"/>
  <c r="N484" i="23"/>
  <c r="N485" i="23"/>
  <c r="N486" i="23"/>
  <c r="N487" i="23"/>
  <c r="N488" i="23"/>
  <c r="N489" i="23"/>
  <c r="N490" i="23"/>
  <c r="N491" i="23"/>
  <c r="N492" i="23"/>
  <c r="N493" i="23"/>
  <c r="N494" i="23"/>
  <c r="N495" i="23"/>
  <c r="N496" i="23"/>
  <c r="N497" i="23"/>
  <c r="N498" i="23"/>
  <c r="N499" i="23"/>
  <c r="N500" i="23"/>
  <c r="N501" i="23"/>
  <c r="N502" i="23"/>
  <c r="N503" i="23"/>
  <c r="N504" i="23"/>
  <c r="N505" i="23"/>
  <c r="N506" i="23"/>
  <c r="N507" i="23"/>
  <c r="N508" i="23"/>
  <c r="N509" i="23"/>
  <c r="N510" i="23"/>
  <c r="N511" i="23"/>
  <c r="N512" i="23"/>
  <c r="N513" i="23"/>
  <c r="N514" i="23"/>
  <c r="N515" i="23"/>
  <c r="N516" i="23"/>
  <c r="N517" i="23"/>
  <c r="N518" i="23"/>
  <c r="N519" i="23"/>
  <c r="N520" i="23"/>
  <c r="N521" i="23"/>
  <c r="N522" i="23"/>
  <c r="N523" i="23"/>
  <c r="N524" i="23"/>
  <c r="N525" i="23"/>
  <c r="N526" i="23"/>
  <c r="N527" i="23"/>
  <c r="N528" i="23"/>
  <c r="N529" i="23"/>
  <c r="N530" i="23"/>
  <c r="N531" i="23"/>
  <c r="N532" i="23"/>
  <c r="N533" i="23"/>
  <c r="N534" i="23"/>
  <c r="N535" i="23"/>
  <c r="N536" i="23"/>
  <c r="N537" i="23"/>
  <c r="N538" i="23"/>
  <c r="N539" i="23"/>
  <c r="N540" i="23"/>
  <c r="N541" i="23"/>
  <c r="N542" i="23"/>
  <c r="N543" i="23"/>
  <c r="N544" i="23"/>
  <c r="N545" i="23"/>
  <c r="N546" i="23"/>
  <c r="N547" i="23"/>
  <c r="N548" i="23"/>
  <c r="N549" i="23"/>
  <c r="N550" i="23"/>
  <c r="N551" i="23"/>
  <c r="N552" i="23"/>
  <c r="N553" i="23"/>
  <c r="N554" i="23"/>
  <c r="N555" i="23"/>
  <c r="N556" i="23"/>
  <c r="N557" i="23"/>
  <c r="N558" i="23"/>
  <c r="N559" i="23"/>
  <c r="N560" i="23"/>
  <c r="N561" i="23"/>
  <c r="N562" i="23"/>
  <c r="N563" i="23"/>
  <c r="N564" i="23"/>
  <c r="N565" i="23"/>
  <c r="N566" i="23"/>
  <c r="N567" i="23"/>
  <c r="N568" i="23"/>
  <c r="N569" i="23"/>
  <c r="N570" i="23"/>
  <c r="N571" i="23"/>
  <c r="N572" i="23"/>
  <c r="N573" i="23"/>
  <c r="N574" i="23"/>
  <c r="N575" i="23"/>
  <c r="N576" i="23"/>
  <c r="N577" i="23"/>
  <c r="N578" i="23"/>
  <c r="N579" i="23"/>
  <c r="N580" i="23"/>
  <c r="N581" i="23"/>
  <c r="N582" i="23"/>
  <c r="N583" i="23"/>
  <c r="N584" i="23"/>
  <c r="N585" i="23"/>
  <c r="N586" i="23"/>
  <c r="N587" i="23"/>
  <c r="N588" i="23"/>
  <c r="N589" i="23"/>
  <c r="N590" i="23"/>
  <c r="N591" i="23"/>
  <c r="N592" i="23"/>
  <c r="N593" i="23"/>
  <c r="N594" i="23"/>
  <c r="N595" i="23"/>
  <c r="N596" i="23"/>
  <c r="N597" i="23"/>
  <c r="N598" i="23"/>
  <c r="N599" i="23"/>
  <c r="N600" i="23"/>
  <c r="N601" i="23"/>
  <c r="N602" i="23"/>
  <c r="N603" i="23"/>
  <c r="N604" i="23"/>
  <c r="N605" i="23"/>
  <c r="N606" i="23"/>
  <c r="N607" i="23"/>
  <c r="N608" i="23"/>
  <c r="N609" i="23"/>
  <c r="N610" i="23"/>
  <c r="N611" i="23"/>
  <c r="N612" i="23"/>
  <c r="N613" i="23"/>
  <c r="N614" i="23"/>
  <c r="N615" i="23"/>
  <c r="N616" i="23"/>
  <c r="N617" i="23"/>
  <c r="N618" i="23"/>
  <c r="N619" i="23"/>
  <c r="N620" i="23"/>
  <c r="N621" i="23"/>
  <c r="N622" i="23"/>
  <c r="N623" i="23"/>
  <c r="N624" i="23"/>
  <c r="N625" i="23"/>
  <c r="N626" i="23"/>
  <c r="N627" i="23"/>
  <c r="N628" i="23"/>
  <c r="N629" i="23"/>
  <c r="N630" i="23"/>
  <c r="N631" i="23"/>
  <c r="N632" i="23"/>
  <c r="N633" i="23"/>
  <c r="N634" i="23"/>
  <c r="N635" i="23"/>
  <c r="N636" i="23"/>
  <c r="N637" i="23"/>
  <c r="N638" i="23"/>
  <c r="N639" i="23"/>
  <c r="N640" i="23"/>
  <c r="N641" i="23"/>
  <c r="N642" i="23"/>
  <c r="N643" i="23"/>
  <c r="N644" i="23"/>
  <c r="N645" i="23"/>
  <c r="N646" i="23"/>
  <c r="N647" i="23"/>
  <c r="N648" i="23"/>
  <c r="N649" i="23"/>
  <c r="N650" i="23"/>
  <c r="N651" i="23"/>
  <c r="N652" i="23"/>
  <c r="N653" i="23"/>
  <c r="N654" i="23"/>
  <c r="N655" i="23"/>
  <c r="N656" i="23"/>
  <c r="N657" i="23"/>
  <c r="N658" i="23"/>
  <c r="N659" i="23"/>
  <c r="N660" i="23"/>
  <c r="N661" i="23"/>
  <c r="N662" i="23"/>
  <c r="N663" i="23"/>
  <c r="N664" i="23"/>
  <c r="N665" i="23"/>
  <c r="N666" i="23"/>
  <c r="N667" i="23"/>
  <c r="N668" i="23"/>
  <c r="N669" i="23"/>
  <c r="N670" i="23"/>
  <c r="N671" i="23"/>
  <c r="N672" i="23"/>
  <c r="N673" i="23"/>
  <c r="N674" i="23"/>
  <c r="N675" i="23"/>
  <c r="N676" i="23"/>
  <c r="N677" i="23"/>
  <c r="N678" i="23"/>
  <c r="N679" i="23"/>
  <c r="N680" i="23"/>
  <c r="N681" i="23"/>
  <c r="N682" i="23"/>
  <c r="N683" i="23"/>
  <c r="N684" i="23"/>
  <c r="N685" i="23"/>
  <c r="N686" i="23"/>
  <c r="N687" i="23"/>
  <c r="N688" i="23"/>
  <c r="N689" i="23"/>
  <c r="N690" i="23"/>
  <c r="N691" i="23"/>
  <c r="N692" i="23"/>
  <c r="N693" i="23"/>
  <c r="N694" i="23"/>
  <c r="N695" i="23"/>
  <c r="N696" i="23"/>
  <c r="N697" i="23"/>
  <c r="N698" i="23"/>
  <c r="N699" i="23"/>
  <c r="N700" i="23"/>
  <c r="N701" i="23"/>
  <c r="N702" i="23"/>
  <c r="N703" i="23"/>
  <c r="N704" i="23"/>
  <c r="N705" i="23"/>
  <c r="N706" i="23"/>
  <c r="N707" i="23"/>
  <c r="N708" i="23"/>
  <c r="N709" i="23"/>
  <c r="N710" i="23"/>
  <c r="N711" i="23"/>
  <c r="N712" i="23"/>
  <c r="N713" i="23"/>
  <c r="N714" i="23"/>
  <c r="N715" i="23"/>
  <c r="N716" i="23"/>
  <c r="N717" i="23"/>
  <c r="N718" i="23"/>
  <c r="N719" i="23"/>
  <c r="N720" i="23"/>
  <c r="N721" i="23"/>
  <c r="N722" i="23"/>
  <c r="N723" i="23"/>
  <c r="N724" i="23"/>
  <c r="N725" i="23"/>
  <c r="N726" i="23"/>
  <c r="N727" i="23"/>
  <c r="N728" i="23"/>
  <c r="N729" i="23"/>
  <c r="N730" i="23"/>
  <c r="N731" i="23"/>
  <c r="N732" i="23"/>
  <c r="N733" i="23"/>
  <c r="N734" i="23"/>
  <c r="N735" i="23"/>
  <c r="N736" i="23"/>
  <c r="N737" i="23"/>
  <c r="N738" i="23"/>
  <c r="N739" i="23"/>
  <c r="N740" i="23"/>
  <c r="N741" i="23"/>
  <c r="N742" i="23"/>
  <c r="N743" i="23"/>
  <c r="N744" i="23"/>
  <c r="N745" i="23"/>
  <c r="N746" i="23"/>
  <c r="N747" i="23"/>
  <c r="N748" i="23"/>
  <c r="N749" i="23"/>
  <c r="N750" i="23"/>
  <c r="N751" i="23"/>
  <c r="N752" i="23"/>
  <c r="N753" i="23"/>
  <c r="N754" i="23"/>
  <c r="N755" i="23"/>
  <c r="N756" i="23"/>
  <c r="N757" i="23"/>
  <c r="N758" i="23"/>
  <c r="N759" i="23"/>
  <c r="N760" i="23"/>
  <c r="N761" i="23"/>
  <c r="N762" i="23"/>
  <c r="N763" i="23"/>
  <c r="N764" i="23"/>
  <c r="N765" i="23"/>
  <c r="N766" i="23"/>
  <c r="N767" i="23"/>
  <c r="N768" i="23"/>
  <c r="N769" i="23"/>
  <c r="N770" i="23"/>
  <c r="N771" i="23"/>
  <c r="N772" i="23"/>
  <c r="N773" i="23"/>
  <c r="N774" i="23"/>
  <c r="N775" i="23"/>
  <c r="N776" i="23"/>
  <c r="N777" i="23"/>
  <c r="N778" i="23"/>
  <c r="N779" i="23"/>
  <c r="N780" i="23"/>
  <c r="N781" i="23"/>
  <c r="N782" i="23"/>
  <c r="N783" i="23"/>
  <c r="N784" i="23"/>
  <c r="N785" i="23"/>
  <c r="N786" i="23"/>
  <c r="N787" i="23"/>
  <c r="N788" i="23"/>
  <c r="N789" i="23"/>
  <c r="N790" i="23"/>
  <c r="N791" i="23"/>
  <c r="N792" i="23"/>
  <c r="N793" i="23"/>
  <c r="N794" i="23"/>
  <c r="N795" i="23"/>
  <c r="N796" i="23"/>
  <c r="N797" i="23"/>
  <c r="N798" i="23"/>
  <c r="N799" i="23"/>
  <c r="N800" i="23"/>
  <c r="N801" i="23"/>
  <c r="N802" i="23"/>
  <c r="N803" i="23"/>
  <c r="N804" i="23"/>
  <c r="N805" i="23"/>
  <c r="N806" i="23"/>
  <c r="N807" i="23"/>
  <c r="N808" i="23"/>
  <c r="N809" i="23"/>
  <c r="N810" i="23"/>
  <c r="N811" i="23"/>
  <c r="N812" i="23"/>
  <c r="N813" i="23"/>
  <c r="N814" i="23"/>
  <c r="N815" i="23"/>
  <c r="N816" i="23"/>
  <c r="N817" i="23"/>
  <c r="N818" i="23"/>
  <c r="N819" i="23"/>
  <c r="N820" i="23"/>
  <c r="N821" i="23"/>
  <c r="N822" i="23"/>
  <c r="N823" i="23"/>
  <c r="N824" i="23"/>
  <c r="N825" i="23"/>
  <c r="N826" i="23"/>
  <c r="N827" i="23"/>
  <c r="N828" i="23"/>
  <c r="N829" i="23"/>
  <c r="N830" i="23"/>
  <c r="N831" i="23"/>
  <c r="N832" i="23"/>
  <c r="N833" i="23"/>
  <c r="N834" i="23"/>
  <c r="N835" i="23"/>
  <c r="N836" i="23"/>
  <c r="N837" i="23"/>
  <c r="N838" i="23"/>
  <c r="N839" i="23"/>
  <c r="N840" i="23"/>
  <c r="N841" i="23"/>
  <c r="N842" i="23"/>
  <c r="N843" i="23"/>
  <c r="N844" i="23"/>
  <c r="N845" i="23"/>
  <c r="N846" i="23"/>
  <c r="N847" i="23"/>
  <c r="N848" i="23"/>
  <c r="N849" i="23"/>
  <c r="N850" i="23"/>
  <c r="N851" i="23"/>
  <c r="N852" i="23"/>
  <c r="N853" i="23"/>
  <c r="N854" i="23"/>
  <c r="N855" i="23"/>
  <c r="N856" i="23"/>
  <c r="N857" i="23"/>
  <c r="N858" i="23"/>
  <c r="N859" i="23"/>
  <c r="N860" i="23"/>
  <c r="N861" i="23"/>
  <c r="N862" i="23"/>
  <c r="N863" i="23"/>
  <c r="N864" i="23"/>
  <c r="N865" i="23"/>
  <c r="N866" i="23"/>
  <c r="N867" i="23"/>
  <c r="N868" i="23"/>
  <c r="N869" i="23"/>
  <c r="N870" i="23"/>
  <c r="N871" i="23"/>
  <c r="N872" i="23"/>
  <c r="N873" i="23"/>
  <c r="N874" i="23"/>
  <c r="N875" i="23"/>
  <c r="N876" i="23"/>
  <c r="N877" i="23"/>
  <c r="N878" i="23"/>
  <c r="N879" i="23"/>
  <c r="N880" i="23"/>
  <c r="N881" i="23"/>
  <c r="N882" i="23"/>
  <c r="N883" i="23"/>
  <c r="N884" i="23"/>
  <c r="N885" i="23"/>
  <c r="N886" i="23"/>
  <c r="N887" i="23"/>
  <c r="N888" i="23"/>
  <c r="N889" i="23"/>
  <c r="N890" i="23"/>
  <c r="N891" i="23"/>
  <c r="N892" i="23"/>
  <c r="N893" i="23"/>
  <c r="N894" i="23"/>
  <c r="N895" i="23"/>
  <c r="N896" i="23"/>
  <c r="N897" i="23"/>
  <c r="N898" i="23"/>
  <c r="N899" i="23"/>
  <c r="N900" i="23"/>
  <c r="N901" i="23"/>
  <c r="N902" i="23"/>
  <c r="N903" i="23"/>
  <c r="N904" i="23"/>
  <c r="N905" i="23"/>
  <c r="N906" i="23"/>
  <c r="N907" i="23"/>
  <c r="N908" i="23"/>
  <c r="N909" i="23"/>
  <c r="N910" i="23"/>
  <c r="N911" i="23"/>
  <c r="N912" i="23"/>
  <c r="N913" i="23"/>
  <c r="N914" i="23"/>
  <c r="N915" i="23"/>
  <c r="N916" i="23"/>
  <c r="N917" i="23"/>
  <c r="N918" i="23"/>
  <c r="N919" i="23"/>
  <c r="N920" i="23"/>
  <c r="N921" i="23"/>
  <c r="N922" i="23"/>
  <c r="N923" i="23"/>
  <c r="N924" i="23"/>
  <c r="N925" i="23"/>
  <c r="N926" i="23"/>
  <c r="N927" i="23"/>
  <c r="N928" i="23"/>
  <c r="N929" i="23"/>
  <c r="N930" i="23"/>
  <c r="N931" i="23"/>
  <c r="N932" i="23"/>
  <c r="N933" i="23"/>
  <c r="N934" i="23"/>
  <c r="N935" i="23"/>
  <c r="N936" i="23"/>
  <c r="N937" i="23"/>
  <c r="N938" i="23"/>
  <c r="N939" i="23"/>
  <c r="N940" i="23"/>
  <c r="N941" i="23"/>
  <c r="N942" i="23"/>
  <c r="N943" i="23"/>
  <c r="N944" i="23"/>
  <c r="N945" i="23"/>
  <c r="N946" i="23"/>
  <c r="N947" i="23"/>
  <c r="N948" i="23"/>
  <c r="N949" i="23"/>
  <c r="N950" i="23"/>
  <c r="N951" i="23"/>
  <c r="N952" i="23"/>
  <c r="N953" i="23"/>
  <c r="N954" i="23"/>
  <c r="N955" i="23"/>
  <c r="N956" i="23"/>
  <c r="N957" i="23"/>
  <c r="N958" i="23"/>
  <c r="N959" i="23"/>
  <c r="N960" i="23"/>
  <c r="N961" i="23"/>
  <c r="N962" i="23"/>
  <c r="N963" i="23"/>
  <c r="N964" i="23"/>
  <c r="N965" i="23"/>
  <c r="N966" i="23"/>
  <c r="O467" i="23"/>
  <c r="F467" i="23" s="1"/>
  <c r="O468" i="23"/>
  <c r="F468" i="23" s="1"/>
  <c r="O469" i="23"/>
  <c r="F469" i="23" s="1"/>
  <c r="O470" i="23"/>
  <c r="F470" i="23" s="1"/>
  <c r="O471" i="23"/>
  <c r="F471" i="23" s="1"/>
  <c r="O472" i="23"/>
  <c r="O473" i="23"/>
  <c r="F473" i="23" s="1"/>
  <c r="O474" i="23"/>
  <c r="F474" i="23" s="1"/>
  <c r="O475" i="23"/>
  <c r="F475" i="23" s="1"/>
  <c r="O476" i="23"/>
  <c r="F476" i="23" s="1"/>
  <c r="O477" i="23"/>
  <c r="F477" i="23" s="1"/>
  <c r="O478" i="23"/>
  <c r="F478" i="23" s="1"/>
  <c r="O479" i="23"/>
  <c r="F479" i="23" s="1"/>
  <c r="O480" i="23"/>
  <c r="F480" i="23" s="1"/>
  <c r="O481" i="23"/>
  <c r="F481" i="23" s="1"/>
  <c r="O482" i="23"/>
  <c r="F482" i="23" s="1"/>
  <c r="O483" i="23"/>
  <c r="O484" i="23"/>
  <c r="F484" i="23" s="1"/>
  <c r="O485" i="23"/>
  <c r="F485" i="23" s="1"/>
  <c r="O486" i="23"/>
  <c r="F486" i="23" s="1"/>
  <c r="O487" i="23"/>
  <c r="F487" i="23" s="1"/>
  <c r="O488" i="23"/>
  <c r="F488" i="23" s="1"/>
  <c r="O489" i="23"/>
  <c r="F489" i="23" s="1"/>
  <c r="O490" i="23"/>
  <c r="F490" i="23" s="1"/>
  <c r="O491" i="23"/>
  <c r="F491" i="23" s="1"/>
  <c r="O492" i="23"/>
  <c r="F492" i="23" s="1"/>
  <c r="O493" i="23"/>
  <c r="F493" i="23" s="1"/>
  <c r="O494" i="23"/>
  <c r="F494" i="23" s="1"/>
  <c r="O495" i="23"/>
  <c r="F495" i="23" s="1"/>
  <c r="O496" i="23"/>
  <c r="O497" i="23"/>
  <c r="F497" i="23" s="1"/>
  <c r="O498" i="23"/>
  <c r="F498" i="23" s="1"/>
  <c r="O499" i="23"/>
  <c r="F499" i="23" s="1"/>
  <c r="O500" i="23"/>
  <c r="F500" i="23" s="1"/>
  <c r="O501" i="23"/>
  <c r="F501" i="23" s="1"/>
  <c r="O502" i="23"/>
  <c r="F502" i="23" s="1"/>
  <c r="O503" i="23"/>
  <c r="F503" i="23" s="1"/>
  <c r="O504" i="23"/>
  <c r="F504" i="23" s="1"/>
  <c r="O505" i="23"/>
  <c r="F505" i="23" s="1"/>
  <c r="O506" i="23"/>
  <c r="F506" i="23" s="1"/>
  <c r="O507" i="23"/>
  <c r="O508" i="23"/>
  <c r="F508" i="23" s="1"/>
  <c r="O509" i="23"/>
  <c r="F509" i="23" s="1"/>
  <c r="O510" i="23"/>
  <c r="F510" i="23" s="1"/>
  <c r="O511" i="23"/>
  <c r="F511" i="23" s="1"/>
  <c r="O512" i="23"/>
  <c r="F512" i="23" s="1"/>
  <c r="O513" i="23"/>
  <c r="F513" i="23" s="1"/>
  <c r="O514" i="23"/>
  <c r="F514" i="23" s="1"/>
  <c r="O515" i="23"/>
  <c r="F515" i="23" s="1"/>
  <c r="O516" i="23"/>
  <c r="F516" i="23" s="1"/>
  <c r="O517" i="23"/>
  <c r="F517" i="23" s="1"/>
  <c r="O518" i="23"/>
  <c r="F518" i="23" s="1"/>
  <c r="O519" i="23"/>
  <c r="F519" i="23" s="1"/>
  <c r="O520" i="23"/>
  <c r="O521" i="23"/>
  <c r="F521" i="23" s="1"/>
  <c r="O522" i="23"/>
  <c r="F522" i="23" s="1"/>
  <c r="O523" i="23"/>
  <c r="F523" i="23" s="1"/>
  <c r="O524" i="23"/>
  <c r="F524" i="23" s="1"/>
  <c r="O525" i="23"/>
  <c r="F525" i="23" s="1"/>
  <c r="O526" i="23"/>
  <c r="F526" i="23" s="1"/>
  <c r="O527" i="23"/>
  <c r="F527" i="23" s="1"/>
  <c r="O528" i="23"/>
  <c r="F528" i="23" s="1"/>
  <c r="O529" i="23"/>
  <c r="F529" i="23" s="1"/>
  <c r="O530" i="23"/>
  <c r="F530" i="23" s="1"/>
  <c r="O531" i="23"/>
  <c r="O532" i="23"/>
  <c r="F532" i="23" s="1"/>
  <c r="O533" i="23"/>
  <c r="F533" i="23" s="1"/>
  <c r="O534" i="23"/>
  <c r="F534" i="23" s="1"/>
  <c r="O535" i="23"/>
  <c r="F535" i="23" s="1"/>
  <c r="O536" i="23"/>
  <c r="F536" i="23" s="1"/>
  <c r="O537" i="23"/>
  <c r="F537" i="23" s="1"/>
  <c r="O538" i="23"/>
  <c r="F538" i="23" s="1"/>
  <c r="O539" i="23"/>
  <c r="F539" i="23" s="1"/>
  <c r="O540" i="23"/>
  <c r="F540" i="23" s="1"/>
  <c r="O541" i="23"/>
  <c r="F541" i="23" s="1"/>
  <c r="O542" i="23"/>
  <c r="F542" i="23" s="1"/>
  <c r="O543" i="23"/>
  <c r="F543" i="23" s="1"/>
  <c r="O544" i="23"/>
  <c r="O545" i="23"/>
  <c r="F545" i="23" s="1"/>
  <c r="O546" i="23"/>
  <c r="F546" i="23" s="1"/>
  <c r="O547" i="23"/>
  <c r="F547" i="23" s="1"/>
  <c r="O548" i="23"/>
  <c r="F548" i="23" s="1"/>
  <c r="O549" i="23"/>
  <c r="F549" i="23" s="1"/>
  <c r="O550" i="23"/>
  <c r="F550" i="23" s="1"/>
  <c r="O551" i="23"/>
  <c r="F551" i="23" s="1"/>
  <c r="O552" i="23"/>
  <c r="F552" i="23" s="1"/>
  <c r="O553" i="23"/>
  <c r="F553" i="23" s="1"/>
  <c r="O554" i="23"/>
  <c r="F554" i="23" s="1"/>
  <c r="O555" i="23"/>
  <c r="O556" i="23"/>
  <c r="F556" i="23" s="1"/>
  <c r="O557" i="23"/>
  <c r="F557" i="23" s="1"/>
  <c r="O558" i="23"/>
  <c r="F558" i="23" s="1"/>
  <c r="O559" i="23"/>
  <c r="F559" i="23" s="1"/>
  <c r="O560" i="23"/>
  <c r="F560" i="23" s="1"/>
  <c r="O561" i="23"/>
  <c r="F561" i="23" s="1"/>
  <c r="O562" i="23"/>
  <c r="F562" i="23" s="1"/>
  <c r="O563" i="23"/>
  <c r="F563" i="23" s="1"/>
  <c r="O564" i="23"/>
  <c r="F564" i="23" s="1"/>
  <c r="O565" i="23"/>
  <c r="F565" i="23" s="1"/>
  <c r="O566" i="23"/>
  <c r="F566" i="23" s="1"/>
  <c r="O567" i="23"/>
  <c r="F567" i="23" s="1"/>
  <c r="O568" i="23"/>
  <c r="O569" i="23"/>
  <c r="F569" i="23" s="1"/>
  <c r="O570" i="23"/>
  <c r="F570" i="23" s="1"/>
  <c r="O571" i="23"/>
  <c r="F571" i="23" s="1"/>
  <c r="O572" i="23"/>
  <c r="F572" i="23" s="1"/>
  <c r="O573" i="23"/>
  <c r="F573" i="23" s="1"/>
  <c r="O574" i="23"/>
  <c r="F574" i="23" s="1"/>
  <c r="O575" i="23"/>
  <c r="F575" i="23" s="1"/>
  <c r="O576" i="23"/>
  <c r="F576" i="23" s="1"/>
  <c r="O577" i="23"/>
  <c r="F577" i="23" s="1"/>
  <c r="O578" i="23"/>
  <c r="F578" i="23" s="1"/>
  <c r="O579" i="23"/>
  <c r="O580" i="23"/>
  <c r="F580" i="23" s="1"/>
  <c r="O581" i="23"/>
  <c r="F581" i="23" s="1"/>
  <c r="O582" i="23"/>
  <c r="F582" i="23" s="1"/>
  <c r="O583" i="23"/>
  <c r="F583" i="23" s="1"/>
  <c r="O584" i="23"/>
  <c r="F584" i="23" s="1"/>
  <c r="O585" i="23"/>
  <c r="F585" i="23" s="1"/>
  <c r="O586" i="23"/>
  <c r="F586" i="23" s="1"/>
  <c r="O587" i="23"/>
  <c r="F587" i="23" s="1"/>
  <c r="O588" i="23"/>
  <c r="F588" i="23" s="1"/>
  <c r="O589" i="23"/>
  <c r="F589" i="23" s="1"/>
  <c r="O590" i="23"/>
  <c r="F590" i="23" s="1"/>
  <c r="O591" i="23"/>
  <c r="F591" i="23" s="1"/>
  <c r="O592" i="23"/>
  <c r="O593" i="23"/>
  <c r="F593" i="23" s="1"/>
  <c r="O594" i="23"/>
  <c r="F594" i="23" s="1"/>
  <c r="O595" i="23"/>
  <c r="F595" i="23" s="1"/>
  <c r="O596" i="23"/>
  <c r="F596" i="23" s="1"/>
  <c r="O597" i="23"/>
  <c r="F597" i="23" s="1"/>
  <c r="O598" i="23"/>
  <c r="F598" i="23" s="1"/>
  <c r="O599" i="23"/>
  <c r="F599" i="23" s="1"/>
  <c r="O600" i="23"/>
  <c r="F600" i="23" s="1"/>
  <c r="O601" i="23"/>
  <c r="F601" i="23" s="1"/>
  <c r="O602" i="23"/>
  <c r="F602" i="23" s="1"/>
  <c r="O603" i="23"/>
  <c r="O604" i="23"/>
  <c r="F604" i="23" s="1"/>
  <c r="O605" i="23"/>
  <c r="O606" i="23"/>
  <c r="F606" i="23" s="1"/>
  <c r="O607" i="23"/>
  <c r="F607" i="23" s="1"/>
  <c r="O608" i="23"/>
  <c r="F608" i="23" s="1"/>
  <c r="O609" i="23"/>
  <c r="F609" i="23" s="1"/>
  <c r="O610" i="23"/>
  <c r="F610" i="23" s="1"/>
  <c r="O611" i="23"/>
  <c r="F611" i="23" s="1"/>
  <c r="O612" i="23"/>
  <c r="F612" i="23" s="1"/>
  <c r="O613" i="23"/>
  <c r="F613" i="23" s="1"/>
  <c r="O614" i="23"/>
  <c r="F614" i="23" s="1"/>
  <c r="O615" i="23"/>
  <c r="F615" i="23" s="1"/>
  <c r="O616" i="23"/>
  <c r="O617" i="23"/>
  <c r="F617" i="23" s="1"/>
  <c r="O618" i="23"/>
  <c r="O619" i="23"/>
  <c r="F619" i="23" s="1"/>
  <c r="O620" i="23"/>
  <c r="F620" i="23" s="1"/>
  <c r="O621" i="23"/>
  <c r="F621" i="23" s="1"/>
  <c r="O622" i="23"/>
  <c r="F622" i="23" s="1"/>
  <c r="O623" i="23"/>
  <c r="F623" i="23" s="1"/>
  <c r="O624" i="23"/>
  <c r="F624" i="23" s="1"/>
  <c r="O625" i="23"/>
  <c r="F625" i="23" s="1"/>
  <c r="O626" i="23"/>
  <c r="F626" i="23" s="1"/>
  <c r="O627" i="23"/>
  <c r="O628" i="23"/>
  <c r="F628" i="23" s="1"/>
  <c r="O629" i="23"/>
  <c r="F629" i="23" s="1"/>
  <c r="O630" i="23"/>
  <c r="F630" i="23" s="1"/>
  <c r="O631" i="23"/>
  <c r="F631" i="23" s="1"/>
  <c r="O632" i="23"/>
  <c r="F632" i="23" s="1"/>
  <c r="O633" i="23"/>
  <c r="F633" i="23" s="1"/>
  <c r="O634" i="23"/>
  <c r="F634" i="23" s="1"/>
  <c r="O635" i="23"/>
  <c r="F635" i="23" s="1"/>
  <c r="O636" i="23"/>
  <c r="F636" i="23" s="1"/>
  <c r="O637" i="23"/>
  <c r="F637" i="23" s="1"/>
  <c r="O638" i="23"/>
  <c r="F638" i="23" s="1"/>
  <c r="O639" i="23"/>
  <c r="F639" i="23" s="1"/>
  <c r="O640" i="23"/>
  <c r="O641" i="23"/>
  <c r="F641" i="23" s="1"/>
  <c r="O642" i="23"/>
  <c r="F642" i="23" s="1"/>
  <c r="O643" i="23"/>
  <c r="F643" i="23" s="1"/>
  <c r="O644" i="23"/>
  <c r="F644" i="23" s="1"/>
  <c r="O645" i="23"/>
  <c r="F645" i="23" s="1"/>
  <c r="O646" i="23"/>
  <c r="F646" i="23" s="1"/>
  <c r="O647" i="23"/>
  <c r="F647" i="23" s="1"/>
  <c r="O648" i="23"/>
  <c r="F648" i="23" s="1"/>
  <c r="O649" i="23"/>
  <c r="F649" i="23" s="1"/>
  <c r="O650" i="23"/>
  <c r="F650" i="23" s="1"/>
  <c r="O651" i="23"/>
  <c r="O652" i="23"/>
  <c r="F652" i="23" s="1"/>
  <c r="O653" i="23"/>
  <c r="F653" i="23" s="1"/>
  <c r="O654" i="23"/>
  <c r="F654" i="23" s="1"/>
  <c r="O655" i="23"/>
  <c r="F655" i="23" s="1"/>
  <c r="O656" i="23"/>
  <c r="F656" i="23" s="1"/>
  <c r="O657" i="23"/>
  <c r="F657" i="23" s="1"/>
  <c r="O658" i="23"/>
  <c r="F658" i="23" s="1"/>
  <c r="O659" i="23"/>
  <c r="F659" i="23" s="1"/>
  <c r="O660" i="23"/>
  <c r="F660" i="23" s="1"/>
  <c r="O661" i="23"/>
  <c r="F661" i="23" s="1"/>
  <c r="O662" i="23"/>
  <c r="F662" i="23" s="1"/>
  <c r="O663" i="23"/>
  <c r="F663" i="23" s="1"/>
  <c r="O664" i="23"/>
  <c r="O665" i="23"/>
  <c r="F665" i="23" s="1"/>
  <c r="O666" i="23"/>
  <c r="F666" i="23" s="1"/>
  <c r="O667" i="23"/>
  <c r="F667" i="23" s="1"/>
  <c r="O668" i="23"/>
  <c r="F668" i="23" s="1"/>
  <c r="O669" i="23"/>
  <c r="F669" i="23" s="1"/>
  <c r="O670" i="23"/>
  <c r="F670" i="23" s="1"/>
  <c r="O671" i="23"/>
  <c r="F671" i="23" s="1"/>
  <c r="O672" i="23"/>
  <c r="F672" i="23" s="1"/>
  <c r="O673" i="23"/>
  <c r="F673" i="23" s="1"/>
  <c r="O674" i="23"/>
  <c r="F674" i="23" s="1"/>
  <c r="O675" i="23"/>
  <c r="O676" i="23"/>
  <c r="F676" i="23" s="1"/>
  <c r="O677" i="23"/>
  <c r="F677" i="23" s="1"/>
  <c r="O678" i="23"/>
  <c r="F678" i="23" s="1"/>
  <c r="O679" i="23"/>
  <c r="F679" i="23" s="1"/>
  <c r="O680" i="23"/>
  <c r="F680" i="23" s="1"/>
  <c r="O681" i="23"/>
  <c r="F681" i="23" s="1"/>
  <c r="O682" i="23"/>
  <c r="F682" i="23" s="1"/>
  <c r="O683" i="23"/>
  <c r="F683" i="23" s="1"/>
  <c r="O684" i="23"/>
  <c r="F684" i="23" s="1"/>
  <c r="O685" i="23"/>
  <c r="F685" i="23" s="1"/>
  <c r="O686" i="23"/>
  <c r="F686" i="23" s="1"/>
  <c r="O687" i="23"/>
  <c r="F687" i="23" s="1"/>
  <c r="O688" i="23"/>
  <c r="O689" i="23"/>
  <c r="F689" i="23" s="1"/>
  <c r="O690" i="23"/>
  <c r="F690" i="23" s="1"/>
  <c r="O691" i="23"/>
  <c r="F691" i="23" s="1"/>
  <c r="O692" i="23"/>
  <c r="F692" i="23" s="1"/>
  <c r="O693" i="23"/>
  <c r="F693" i="23" s="1"/>
  <c r="O694" i="23"/>
  <c r="F694" i="23" s="1"/>
  <c r="O695" i="23"/>
  <c r="F695" i="23" s="1"/>
  <c r="O696" i="23"/>
  <c r="F696" i="23" s="1"/>
  <c r="O697" i="23"/>
  <c r="F697" i="23" s="1"/>
  <c r="O698" i="23"/>
  <c r="F698" i="23" s="1"/>
  <c r="O699" i="23"/>
  <c r="O700" i="23"/>
  <c r="F700" i="23" s="1"/>
  <c r="O701" i="23"/>
  <c r="F701" i="23" s="1"/>
  <c r="O702" i="23"/>
  <c r="F702" i="23" s="1"/>
  <c r="O703" i="23"/>
  <c r="F703" i="23" s="1"/>
  <c r="O704" i="23"/>
  <c r="F704" i="23" s="1"/>
  <c r="O705" i="23"/>
  <c r="F705" i="23" s="1"/>
  <c r="O706" i="23"/>
  <c r="F706" i="23" s="1"/>
  <c r="O707" i="23"/>
  <c r="F707" i="23" s="1"/>
  <c r="O708" i="23"/>
  <c r="F708" i="23" s="1"/>
  <c r="O709" i="23"/>
  <c r="F709" i="23" s="1"/>
  <c r="O710" i="23"/>
  <c r="F710" i="23" s="1"/>
  <c r="O711" i="23"/>
  <c r="F711" i="23" s="1"/>
  <c r="O712" i="23"/>
  <c r="F712" i="23" s="1"/>
  <c r="O713" i="23"/>
  <c r="F713" i="23" s="1"/>
  <c r="O714" i="23"/>
  <c r="F714" i="23" s="1"/>
  <c r="O715" i="23"/>
  <c r="F715" i="23" s="1"/>
  <c r="O716" i="23"/>
  <c r="F716" i="23" s="1"/>
  <c r="O717" i="23"/>
  <c r="F717" i="23" s="1"/>
  <c r="O718" i="23"/>
  <c r="F718" i="23" s="1"/>
  <c r="O719" i="23"/>
  <c r="F719" i="23" s="1"/>
  <c r="O720" i="23"/>
  <c r="F720" i="23" s="1"/>
  <c r="O721" i="23"/>
  <c r="F721" i="23" s="1"/>
  <c r="O722" i="23"/>
  <c r="F722" i="23" s="1"/>
  <c r="O723" i="23"/>
  <c r="O724" i="23"/>
  <c r="F724" i="23" s="1"/>
  <c r="O725" i="23"/>
  <c r="F725" i="23" s="1"/>
  <c r="O726" i="23"/>
  <c r="F726" i="23" s="1"/>
  <c r="O727" i="23"/>
  <c r="F727" i="23" s="1"/>
  <c r="O728" i="23"/>
  <c r="F728" i="23" s="1"/>
  <c r="O729" i="23"/>
  <c r="F729" i="23" s="1"/>
  <c r="O730" i="23"/>
  <c r="F730" i="23" s="1"/>
  <c r="O731" i="23"/>
  <c r="F731" i="23" s="1"/>
  <c r="O732" i="23"/>
  <c r="F732" i="23" s="1"/>
  <c r="O733" i="23"/>
  <c r="F733" i="23" s="1"/>
  <c r="O734" i="23"/>
  <c r="F734" i="23" s="1"/>
  <c r="O735" i="23"/>
  <c r="F735" i="23" s="1"/>
  <c r="O736" i="23"/>
  <c r="O737" i="23"/>
  <c r="F737" i="23" s="1"/>
  <c r="O738" i="23"/>
  <c r="F738" i="23" s="1"/>
  <c r="O739" i="23"/>
  <c r="F739" i="23" s="1"/>
  <c r="O740" i="23"/>
  <c r="F740" i="23" s="1"/>
  <c r="O741" i="23"/>
  <c r="F741" i="23" s="1"/>
  <c r="O742" i="23"/>
  <c r="F742" i="23" s="1"/>
  <c r="O743" i="23"/>
  <c r="F743" i="23" s="1"/>
  <c r="O744" i="23"/>
  <c r="F744" i="23" s="1"/>
  <c r="O745" i="23"/>
  <c r="F745" i="23" s="1"/>
  <c r="O746" i="23"/>
  <c r="F746" i="23" s="1"/>
  <c r="O747" i="23"/>
  <c r="O748" i="23"/>
  <c r="F748" i="23" s="1"/>
  <c r="O749" i="23"/>
  <c r="F749" i="23" s="1"/>
  <c r="O750" i="23"/>
  <c r="F750" i="23" s="1"/>
  <c r="O751" i="23"/>
  <c r="F751" i="23" s="1"/>
  <c r="O752" i="23"/>
  <c r="F752" i="23" s="1"/>
  <c r="O753" i="23"/>
  <c r="F753" i="23" s="1"/>
  <c r="O754" i="23"/>
  <c r="F754" i="23" s="1"/>
  <c r="O755" i="23"/>
  <c r="F755" i="23" s="1"/>
  <c r="O756" i="23"/>
  <c r="F756" i="23" s="1"/>
  <c r="O757" i="23"/>
  <c r="F757" i="23" s="1"/>
  <c r="O758" i="23"/>
  <c r="F758" i="23" s="1"/>
  <c r="O759" i="23"/>
  <c r="F759" i="23" s="1"/>
  <c r="O760" i="23"/>
  <c r="O761" i="23"/>
  <c r="F761" i="23" s="1"/>
  <c r="O762" i="23"/>
  <c r="F762" i="23" s="1"/>
  <c r="O763" i="23"/>
  <c r="F763" i="23" s="1"/>
  <c r="O764" i="23"/>
  <c r="F764" i="23" s="1"/>
  <c r="O765" i="23"/>
  <c r="F765" i="23" s="1"/>
  <c r="O766" i="23"/>
  <c r="F766" i="23" s="1"/>
  <c r="O767" i="23"/>
  <c r="F767" i="23" s="1"/>
  <c r="O768" i="23"/>
  <c r="F768" i="23" s="1"/>
  <c r="O769" i="23"/>
  <c r="F769" i="23" s="1"/>
  <c r="O770" i="23"/>
  <c r="F770" i="23" s="1"/>
  <c r="O771" i="23"/>
  <c r="O772" i="23"/>
  <c r="F772" i="23" s="1"/>
  <c r="O773" i="23"/>
  <c r="F773" i="23" s="1"/>
  <c r="O774" i="23"/>
  <c r="F774" i="23" s="1"/>
  <c r="O775" i="23"/>
  <c r="F775" i="23" s="1"/>
  <c r="O776" i="23"/>
  <c r="F776" i="23" s="1"/>
  <c r="O777" i="23"/>
  <c r="F777" i="23" s="1"/>
  <c r="O778" i="23"/>
  <c r="F778" i="23" s="1"/>
  <c r="O779" i="23"/>
  <c r="F779" i="23" s="1"/>
  <c r="O780" i="23"/>
  <c r="F780" i="23" s="1"/>
  <c r="O781" i="23"/>
  <c r="F781" i="23" s="1"/>
  <c r="O782" i="23"/>
  <c r="F782" i="23" s="1"/>
  <c r="O783" i="23"/>
  <c r="F783" i="23" s="1"/>
  <c r="O784" i="23"/>
  <c r="O785" i="23"/>
  <c r="F785" i="23" s="1"/>
  <c r="O786" i="23"/>
  <c r="F786" i="23" s="1"/>
  <c r="O787" i="23"/>
  <c r="F787" i="23" s="1"/>
  <c r="O788" i="23"/>
  <c r="F788" i="23" s="1"/>
  <c r="O789" i="23"/>
  <c r="F789" i="23" s="1"/>
  <c r="O790" i="23"/>
  <c r="F790" i="23" s="1"/>
  <c r="O791" i="23"/>
  <c r="F791" i="23" s="1"/>
  <c r="O792" i="23"/>
  <c r="F792" i="23" s="1"/>
  <c r="O793" i="23"/>
  <c r="F793" i="23" s="1"/>
  <c r="O794" i="23"/>
  <c r="F794" i="23" s="1"/>
  <c r="O795" i="23"/>
  <c r="O796" i="23"/>
  <c r="F796" i="23" s="1"/>
  <c r="O797" i="23"/>
  <c r="F797" i="23" s="1"/>
  <c r="O798" i="23"/>
  <c r="F798" i="23" s="1"/>
  <c r="O799" i="23"/>
  <c r="F799" i="23" s="1"/>
  <c r="O800" i="23"/>
  <c r="F800" i="23" s="1"/>
  <c r="O801" i="23"/>
  <c r="F801" i="23" s="1"/>
  <c r="O802" i="23"/>
  <c r="F802" i="23" s="1"/>
  <c r="O803" i="23"/>
  <c r="F803" i="23" s="1"/>
  <c r="O804" i="23"/>
  <c r="F804" i="23" s="1"/>
  <c r="O805" i="23"/>
  <c r="F805" i="23" s="1"/>
  <c r="O806" i="23"/>
  <c r="F806" i="23" s="1"/>
  <c r="O807" i="23"/>
  <c r="F807" i="23" s="1"/>
  <c r="O808" i="23"/>
  <c r="O809" i="23"/>
  <c r="F809" i="23" s="1"/>
  <c r="O810" i="23"/>
  <c r="F810" i="23" s="1"/>
  <c r="O811" i="23"/>
  <c r="F811" i="23" s="1"/>
  <c r="O812" i="23"/>
  <c r="F812" i="23" s="1"/>
  <c r="O813" i="23"/>
  <c r="O814" i="23"/>
  <c r="F814" i="23" s="1"/>
  <c r="O815" i="23"/>
  <c r="F815" i="23" s="1"/>
  <c r="O816" i="23"/>
  <c r="F816" i="23" s="1"/>
  <c r="O817" i="23"/>
  <c r="F817" i="23" s="1"/>
  <c r="O818" i="23"/>
  <c r="F818" i="23" s="1"/>
  <c r="O819" i="23"/>
  <c r="O820" i="23"/>
  <c r="F820" i="23" s="1"/>
  <c r="O821" i="23"/>
  <c r="F821" i="23" s="1"/>
  <c r="O822" i="23"/>
  <c r="F822" i="23" s="1"/>
  <c r="O823" i="23"/>
  <c r="F823" i="23" s="1"/>
  <c r="O824" i="23"/>
  <c r="F824" i="23" s="1"/>
  <c r="O825" i="23"/>
  <c r="F825" i="23" s="1"/>
  <c r="O826" i="23"/>
  <c r="F826" i="23" s="1"/>
  <c r="O827" i="23"/>
  <c r="F827" i="23" s="1"/>
  <c r="O828" i="23"/>
  <c r="F828" i="23" s="1"/>
  <c r="O829" i="23"/>
  <c r="F829" i="23" s="1"/>
  <c r="O830" i="23"/>
  <c r="F830" i="23" s="1"/>
  <c r="O831" i="23"/>
  <c r="F831" i="23" s="1"/>
  <c r="O832" i="23"/>
  <c r="F832" i="23" s="1"/>
  <c r="O833" i="23"/>
  <c r="F833" i="23" s="1"/>
  <c r="O834" i="23"/>
  <c r="F834" i="23" s="1"/>
  <c r="O835" i="23"/>
  <c r="F835" i="23" s="1"/>
  <c r="O836" i="23"/>
  <c r="F836" i="23" s="1"/>
  <c r="O837" i="23"/>
  <c r="F837" i="23" s="1"/>
  <c r="O838" i="23"/>
  <c r="F838" i="23" s="1"/>
  <c r="O839" i="23"/>
  <c r="F839" i="23" s="1"/>
  <c r="O840" i="23"/>
  <c r="F840" i="23" s="1"/>
  <c r="O841" i="23"/>
  <c r="F841" i="23" s="1"/>
  <c r="O842" i="23"/>
  <c r="F842" i="23" s="1"/>
  <c r="O843" i="23"/>
  <c r="O844" i="23"/>
  <c r="F844" i="23" s="1"/>
  <c r="O845" i="23"/>
  <c r="F845" i="23" s="1"/>
  <c r="O846" i="23"/>
  <c r="F846" i="23" s="1"/>
  <c r="O847" i="23"/>
  <c r="F847" i="23" s="1"/>
  <c r="O848" i="23"/>
  <c r="F848" i="23" s="1"/>
  <c r="O849" i="23"/>
  <c r="F849" i="23" s="1"/>
  <c r="O850" i="23"/>
  <c r="F850" i="23" s="1"/>
  <c r="O851" i="23"/>
  <c r="F851" i="23" s="1"/>
  <c r="O852" i="23"/>
  <c r="F852" i="23" s="1"/>
  <c r="O853" i="23"/>
  <c r="F853" i="23" s="1"/>
  <c r="O854" i="23"/>
  <c r="F854" i="23" s="1"/>
  <c r="O855" i="23"/>
  <c r="F855" i="23" s="1"/>
  <c r="O856" i="23"/>
  <c r="F856" i="23" s="1"/>
  <c r="O857" i="23"/>
  <c r="F857" i="23" s="1"/>
  <c r="O858" i="23"/>
  <c r="F858" i="23" s="1"/>
  <c r="O859" i="23"/>
  <c r="F859" i="23" s="1"/>
  <c r="O860" i="23"/>
  <c r="F860" i="23" s="1"/>
  <c r="O861" i="23"/>
  <c r="F861" i="23" s="1"/>
  <c r="O862" i="23"/>
  <c r="F862" i="23" s="1"/>
  <c r="O863" i="23"/>
  <c r="F863" i="23" s="1"/>
  <c r="O864" i="23"/>
  <c r="F864" i="23" s="1"/>
  <c r="O865" i="23"/>
  <c r="F865" i="23" s="1"/>
  <c r="O866" i="23"/>
  <c r="F866" i="23" s="1"/>
  <c r="O867" i="23"/>
  <c r="O868" i="23"/>
  <c r="F868" i="23" s="1"/>
  <c r="O869" i="23"/>
  <c r="F869" i="23" s="1"/>
  <c r="O870" i="23"/>
  <c r="F870" i="23" s="1"/>
  <c r="O871" i="23"/>
  <c r="F871" i="23" s="1"/>
  <c r="O872" i="23"/>
  <c r="F872" i="23" s="1"/>
  <c r="O873" i="23"/>
  <c r="F873" i="23" s="1"/>
  <c r="O874" i="23"/>
  <c r="F874" i="23" s="1"/>
  <c r="O875" i="23"/>
  <c r="F875" i="23" s="1"/>
  <c r="O876" i="23"/>
  <c r="F876" i="23" s="1"/>
  <c r="O877" i="23"/>
  <c r="F877" i="23" s="1"/>
  <c r="O878" i="23"/>
  <c r="F878" i="23" s="1"/>
  <c r="O879" i="23"/>
  <c r="F879" i="23" s="1"/>
  <c r="O880" i="23"/>
  <c r="F880" i="23" s="1"/>
  <c r="O881" i="23"/>
  <c r="F881" i="23" s="1"/>
  <c r="O882" i="23"/>
  <c r="F882" i="23" s="1"/>
  <c r="O883" i="23"/>
  <c r="F883" i="23" s="1"/>
  <c r="O884" i="23"/>
  <c r="F884" i="23" s="1"/>
  <c r="O885" i="23"/>
  <c r="F885" i="23" s="1"/>
  <c r="O886" i="23"/>
  <c r="F886" i="23" s="1"/>
  <c r="O887" i="23"/>
  <c r="F887" i="23" s="1"/>
  <c r="O888" i="23"/>
  <c r="F888" i="23" s="1"/>
  <c r="O889" i="23"/>
  <c r="F889" i="23" s="1"/>
  <c r="O890" i="23"/>
  <c r="F890" i="23" s="1"/>
  <c r="O891" i="23"/>
  <c r="O892" i="23"/>
  <c r="F892" i="23" s="1"/>
  <c r="O893" i="23"/>
  <c r="F893" i="23" s="1"/>
  <c r="O894" i="23"/>
  <c r="F894" i="23" s="1"/>
  <c r="O895" i="23"/>
  <c r="F895" i="23" s="1"/>
  <c r="O896" i="23"/>
  <c r="F896" i="23" s="1"/>
  <c r="O897" i="23"/>
  <c r="F897" i="23" s="1"/>
  <c r="O898" i="23"/>
  <c r="F898" i="23" s="1"/>
  <c r="O899" i="23"/>
  <c r="F899" i="23" s="1"/>
  <c r="O900" i="23"/>
  <c r="F900" i="23" s="1"/>
  <c r="O901" i="23"/>
  <c r="F901" i="23" s="1"/>
  <c r="O902" i="23"/>
  <c r="F902" i="23" s="1"/>
  <c r="O903" i="23"/>
  <c r="F903" i="23" s="1"/>
  <c r="O904" i="23"/>
  <c r="O905" i="23"/>
  <c r="F905" i="23" s="1"/>
  <c r="O906" i="23"/>
  <c r="F906" i="23" s="1"/>
  <c r="O907" i="23"/>
  <c r="F907" i="23" s="1"/>
  <c r="O908" i="23"/>
  <c r="F908" i="23" s="1"/>
  <c r="O909" i="23"/>
  <c r="F909" i="23" s="1"/>
  <c r="O910" i="23"/>
  <c r="F910" i="23" s="1"/>
  <c r="O911" i="23"/>
  <c r="F911" i="23" s="1"/>
  <c r="O912" i="23"/>
  <c r="F912" i="23" s="1"/>
  <c r="O913" i="23"/>
  <c r="F913" i="23" s="1"/>
  <c r="O914" i="23"/>
  <c r="F914" i="23" s="1"/>
  <c r="O915" i="23"/>
  <c r="O916" i="23"/>
  <c r="O917" i="23"/>
  <c r="F917" i="23" s="1"/>
  <c r="O918" i="23"/>
  <c r="F918" i="23" s="1"/>
  <c r="O919" i="23"/>
  <c r="F919" i="23" s="1"/>
  <c r="O920" i="23"/>
  <c r="F920" i="23" s="1"/>
  <c r="O921" i="23"/>
  <c r="F921" i="23" s="1"/>
  <c r="O922" i="23"/>
  <c r="F922" i="23" s="1"/>
  <c r="O923" i="23"/>
  <c r="F923" i="23" s="1"/>
  <c r="O924" i="23"/>
  <c r="F924" i="23" s="1"/>
  <c r="O925" i="23"/>
  <c r="F925" i="23" s="1"/>
  <c r="O926" i="23"/>
  <c r="F926" i="23" s="1"/>
  <c r="O927" i="23"/>
  <c r="F927" i="23" s="1"/>
  <c r="O928" i="23"/>
  <c r="F928" i="23" s="1"/>
  <c r="O929" i="23"/>
  <c r="F929" i="23" s="1"/>
  <c r="O930" i="23"/>
  <c r="F930" i="23" s="1"/>
  <c r="O931" i="23"/>
  <c r="F931" i="23" s="1"/>
  <c r="O932" i="23"/>
  <c r="F932" i="23" s="1"/>
  <c r="O933" i="23"/>
  <c r="F933" i="23" s="1"/>
  <c r="O934" i="23"/>
  <c r="F934" i="23" s="1"/>
  <c r="O935" i="23"/>
  <c r="F935" i="23" s="1"/>
  <c r="O936" i="23"/>
  <c r="F936" i="23" s="1"/>
  <c r="O937" i="23"/>
  <c r="F937" i="23" s="1"/>
  <c r="O938" i="23"/>
  <c r="F938" i="23" s="1"/>
  <c r="O939" i="23"/>
  <c r="O940" i="23"/>
  <c r="F940" i="23" s="1"/>
  <c r="O941" i="23"/>
  <c r="F941" i="23" s="1"/>
  <c r="O942" i="23"/>
  <c r="F942" i="23" s="1"/>
  <c r="O943" i="23"/>
  <c r="F943" i="23" s="1"/>
  <c r="O944" i="23"/>
  <c r="F944" i="23" s="1"/>
  <c r="O945" i="23"/>
  <c r="F945" i="23" s="1"/>
  <c r="O946" i="23"/>
  <c r="F946" i="23" s="1"/>
  <c r="O947" i="23"/>
  <c r="F947" i="23" s="1"/>
  <c r="O948" i="23"/>
  <c r="F948" i="23" s="1"/>
  <c r="O949" i="23"/>
  <c r="F949" i="23" s="1"/>
  <c r="O950" i="23"/>
  <c r="F950" i="23" s="1"/>
  <c r="O951" i="23"/>
  <c r="F951" i="23" s="1"/>
  <c r="O952" i="23"/>
  <c r="F952" i="23" s="1"/>
  <c r="O953" i="23"/>
  <c r="F953" i="23" s="1"/>
  <c r="O954" i="23"/>
  <c r="F954" i="23" s="1"/>
  <c r="O955" i="23"/>
  <c r="F955" i="23" s="1"/>
  <c r="O956" i="23"/>
  <c r="F956" i="23" s="1"/>
  <c r="O957" i="23"/>
  <c r="F957" i="23" s="1"/>
  <c r="O958" i="23"/>
  <c r="F958" i="23" s="1"/>
  <c r="O959" i="23"/>
  <c r="F959" i="23" s="1"/>
  <c r="O960" i="23"/>
  <c r="F960" i="23" s="1"/>
  <c r="O961" i="23"/>
  <c r="F961" i="23" s="1"/>
  <c r="O962" i="23"/>
  <c r="F962" i="23" s="1"/>
  <c r="O963" i="23"/>
  <c r="O964" i="23"/>
  <c r="F964" i="23" s="1"/>
  <c r="O965" i="23"/>
  <c r="F965" i="23" s="1"/>
  <c r="O966" i="23"/>
  <c r="F966" i="23" s="1"/>
  <c r="F472" i="23"/>
  <c r="F483" i="23"/>
  <c r="F496" i="23"/>
  <c r="F507" i="23"/>
  <c r="F520" i="23"/>
  <c r="F531" i="23"/>
  <c r="F544" i="23"/>
  <c r="F555" i="23"/>
  <c r="F568" i="23"/>
  <c r="F579" i="23"/>
  <c r="F592" i="23"/>
  <c r="F603" i="23"/>
  <c r="F605" i="23"/>
  <c r="F616" i="23"/>
  <c r="F618" i="23"/>
  <c r="F627" i="23"/>
  <c r="F640" i="23"/>
  <c r="F651" i="23"/>
  <c r="F664" i="23"/>
  <c r="F675" i="23"/>
  <c r="F688" i="23"/>
  <c r="F699" i="23"/>
  <c r="F723" i="23"/>
  <c r="F736" i="23"/>
  <c r="F747" i="23"/>
  <c r="F760" i="23"/>
  <c r="F771" i="23"/>
  <c r="F784" i="23"/>
  <c r="F795" i="23"/>
  <c r="F808" i="23"/>
  <c r="F813" i="23"/>
  <c r="F819" i="23"/>
  <c r="F843" i="23"/>
  <c r="F867" i="23"/>
  <c r="F891" i="23"/>
  <c r="F904" i="23"/>
  <c r="F915" i="23"/>
  <c r="F916" i="23"/>
  <c r="F939" i="23"/>
  <c r="F963" i="23"/>
  <c r="I385" i="7"/>
  <c r="G385" i="7"/>
  <c r="I384" i="7"/>
  <c r="G384" i="7"/>
  <c r="I383" i="7"/>
  <c r="G383" i="7"/>
  <c r="I382" i="7"/>
  <c r="G382" i="7"/>
  <c r="I381" i="7"/>
  <c r="G381" i="7"/>
  <c r="I380" i="7"/>
  <c r="G380" i="7"/>
  <c r="I379" i="7"/>
  <c r="G379" i="7"/>
  <c r="I378" i="7"/>
  <c r="G378" i="7"/>
  <c r="I377" i="7"/>
  <c r="G377" i="7"/>
  <c r="I376" i="7"/>
  <c r="G376" i="7"/>
  <c r="I375" i="7"/>
  <c r="G375" i="7"/>
  <c r="I374" i="7"/>
  <c r="G374" i="7"/>
  <c r="I373" i="7"/>
  <c r="G373" i="7"/>
  <c r="I372" i="7"/>
  <c r="G372" i="7"/>
  <c r="I371" i="7"/>
  <c r="G371" i="7"/>
  <c r="I370" i="7"/>
  <c r="G370" i="7"/>
  <c r="I369" i="7"/>
  <c r="G369" i="7"/>
  <c r="I368" i="7"/>
  <c r="G368" i="7"/>
  <c r="I367" i="7"/>
  <c r="G367" i="7"/>
  <c r="I366" i="7"/>
  <c r="G366" i="7"/>
  <c r="I365" i="7"/>
  <c r="G365" i="7"/>
  <c r="I364" i="7"/>
  <c r="G364" i="7"/>
  <c r="I363" i="7"/>
  <c r="G363" i="7"/>
  <c r="I362" i="7"/>
  <c r="G362" i="7"/>
  <c r="I361" i="7"/>
  <c r="G361" i="7"/>
  <c r="I360" i="7"/>
  <c r="G360" i="7"/>
  <c r="I359" i="7"/>
  <c r="G359" i="7"/>
  <c r="I358" i="7"/>
  <c r="G358" i="7"/>
  <c r="I357" i="7"/>
  <c r="G357" i="7"/>
  <c r="I356" i="7"/>
  <c r="G356" i="7"/>
  <c r="I355" i="7"/>
  <c r="G355" i="7"/>
  <c r="I354" i="7"/>
  <c r="G354" i="7"/>
  <c r="I353" i="7"/>
  <c r="G353" i="7"/>
  <c r="I352" i="7"/>
  <c r="G352" i="7"/>
  <c r="I351" i="7"/>
  <c r="G351" i="7"/>
  <c r="I350" i="7"/>
  <c r="G350" i="7"/>
  <c r="I349" i="7"/>
  <c r="G349" i="7"/>
  <c r="I348" i="7"/>
  <c r="G348" i="7"/>
  <c r="I347" i="7"/>
  <c r="G347" i="7"/>
  <c r="I346" i="7"/>
  <c r="G346" i="7"/>
  <c r="I345" i="7"/>
  <c r="G345" i="7"/>
  <c r="I344" i="7"/>
  <c r="G344" i="7"/>
  <c r="I343" i="7"/>
  <c r="G343" i="7"/>
  <c r="I342" i="7"/>
  <c r="G342" i="7"/>
  <c r="I341" i="7"/>
  <c r="G341" i="7"/>
  <c r="I340" i="7"/>
  <c r="G340" i="7"/>
  <c r="I339" i="7"/>
  <c r="G339" i="7"/>
  <c r="I338" i="7"/>
  <c r="G338" i="7"/>
  <c r="I337" i="7"/>
  <c r="G337" i="7"/>
  <c r="I336" i="7"/>
  <c r="G336" i="7"/>
  <c r="I335" i="7"/>
  <c r="G335" i="7"/>
  <c r="I334" i="7"/>
  <c r="G334" i="7"/>
  <c r="I333" i="7"/>
  <c r="G333" i="7"/>
  <c r="I332" i="7"/>
  <c r="G332" i="7"/>
  <c r="I331" i="7"/>
  <c r="G331" i="7"/>
  <c r="I330" i="7"/>
  <c r="G330" i="7"/>
  <c r="I327" i="7"/>
  <c r="F327" i="7"/>
  <c r="G327" i="7" s="1"/>
  <c r="I326" i="7"/>
  <c r="F326" i="7"/>
  <c r="G326" i="7" s="1"/>
  <c r="I325" i="7"/>
  <c r="G325" i="7"/>
  <c r="F325" i="7"/>
  <c r="I324" i="7"/>
  <c r="F324" i="7"/>
  <c r="G324" i="7" s="1"/>
  <c r="I323" i="7"/>
  <c r="G323" i="7"/>
  <c r="F323" i="7"/>
  <c r="I322" i="7"/>
  <c r="F322" i="7"/>
  <c r="G322" i="7" s="1"/>
  <c r="I321" i="7"/>
  <c r="G321" i="7"/>
  <c r="F321" i="7"/>
  <c r="I320" i="7"/>
  <c r="F320" i="7"/>
  <c r="G320" i="7" s="1"/>
  <c r="I319" i="7"/>
  <c r="F319" i="7"/>
  <c r="G319" i="7" s="1"/>
  <c r="I318" i="7"/>
  <c r="F318" i="7"/>
  <c r="G318" i="7" s="1"/>
  <c r="I317" i="7"/>
  <c r="G317" i="7"/>
  <c r="F317" i="7"/>
  <c r="T316" i="7"/>
  <c r="R316" i="7"/>
  <c r="I316" i="7"/>
  <c r="F316" i="7"/>
  <c r="G316" i="7" s="1"/>
  <c r="T315" i="7"/>
  <c r="R315" i="7"/>
  <c r="I315" i="7"/>
  <c r="F315" i="7"/>
  <c r="G315" i="7" s="1"/>
  <c r="T314" i="7"/>
  <c r="R314" i="7"/>
  <c r="I314" i="7"/>
  <c r="F314" i="7"/>
  <c r="G314" i="7" s="1"/>
  <c r="T313" i="7"/>
  <c r="R313" i="7"/>
  <c r="I313" i="7"/>
  <c r="F313" i="7"/>
  <c r="G313" i="7" s="1"/>
  <c r="T312" i="7"/>
  <c r="R312" i="7"/>
  <c r="I312" i="7"/>
  <c r="F312" i="7"/>
  <c r="G312" i="7" s="1"/>
  <c r="T311" i="7"/>
  <c r="R311" i="7"/>
  <c r="I311" i="7"/>
  <c r="G311" i="7"/>
  <c r="F311" i="7"/>
  <c r="T310" i="7"/>
  <c r="R310" i="7"/>
  <c r="I310" i="7"/>
  <c r="F310" i="7"/>
  <c r="G310" i="7" s="1"/>
  <c r="T309" i="7"/>
  <c r="R309" i="7"/>
  <c r="I309" i="7"/>
  <c r="G309" i="7"/>
  <c r="F309" i="7"/>
  <c r="T308" i="7"/>
  <c r="R308" i="7"/>
  <c r="I308" i="7"/>
  <c r="F308" i="7"/>
  <c r="G308" i="7" s="1"/>
  <c r="T307" i="7"/>
  <c r="R307" i="7"/>
  <c r="I307" i="7"/>
  <c r="F307" i="7"/>
  <c r="G307" i="7" s="1"/>
  <c r="T306" i="7"/>
  <c r="R306" i="7"/>
  <c r="I306" i="7"/>
  <c r="F306" i="7"/>
  <c r="G306" i="7" s="1"/>
  <c r="T305" i="7"/>
  <c r="R305" i="7"/>
  <c r="I305" i="7"/>
  <c r="F305" i="7"/>
  <c r="G305" i="7" s="1"/>
  <c r="T304" i="7"/>
  <c r="R304" i="7"/>
  <c r="I304" i="7"/>
  <c r="F304" i="7"/>
  <c r="G304" i="7" s="1"/>
  <c r="T303" i="7"/>
  <c r="R303" i="7"/>
  <c r="I303" i="7"/>
  <c r="G303" i="7"/>
  <c r="F303" i="7"/>
  <c r="T302" i="7"/>
  <c r="R302" i="7"/>
  <c r="I302" i="7"/>
  <c r="F302" i="7"/>
  <c r="G302" i="7" s="1"/>
  <c r="T301" i="7"/>
  <c r="R301" i="7"/>
  <c r="I301" i="7"/>
  <c r="G301" i="7"/>
  <c r="F301" i="7"/>
  <c r="T300" i="7"/>
  <c r="R300" i="7"/>
  <c r="I300" i="7"/>
  <c r="F300" i="7"/>
  <c r="G300" i="7" s="1"/>
  <c r="T299" i="7"/>
  <c r="R299" i="7"/>
  <c r="I299" i="7"/>
  <c r="F299" i="7"/>
  <c r="G299" i="7" s="1"/>
  <c r="T298" i="7"/>
  <c r="R298" i="7"/>
  <c r="I298" i="7"/>
  <c r="F298" i="7"/>
  <c r="G298" i="7" s="1"/>
  <c r="T297" i="7"/>
  <c r="R297" i="7"/>
  <c r="T296" i="7"/>
  <c r="R296" i="7"/>
  <c r="T295" i="7"/>
  <c r="R295" i="7"/>
  <c r="I295" i="7"/>
  <c r="G295" i="7"/>
  <c r="F295" i="7"/>
  <c r="T294" i="7"/>
  <c r="R294" i="7"/>
  <c r="I294" i="7"/>
  <c r="F294" i="7"/>
  <c r="G294" i="7" s="1"/>
  <c r="T293" i="7"/>
  <c r="R293" i="7"/>
  <c r="I293" i="7"/>
  <c r="F293" i="7"/>
  <c r="G293" i="7" s="1"/>
  <c r="T292" i="7"/>
  <c r="R292" i="7"/>
  <c r="I292" i="7"/>
  <c r="F292" i="7"/>
  <c r="G292" i="7" s="1"/>
  <c r="T291" i="7"/>
  <c r="R291" i="7"/>
  <c r="I291" i="7"/>
  <c r="F291" i="7"/>
  <c r="G291" i="7" s="1"/>
  <c r="T290" i="7"/>
  <c r="R290" i="7"/>
  <c r="I290" i="7"/>
  <c r="F290" i="7"/>
  <c r="G290" i="7" s="1"/>
  <c r="T289" i="7"/>
  <c r="R289" i="7"/>
  <c r="I289" i="7"/>
  <c r="G289" i="7"/>
  <c r="F289" i="7"/>
  <c r="T288" i="7"/>
  <c r="R288" i="7"/>
  <c r="I288" i="7"/>
  <c r="G288" i="7"/>
  <c r="F288" i="7"/>
  <c r="T287" i="7"/>
  <c r="R287" i="7"/>
  <c r="I287" i="7"/>
  <c r="G287" i="7"/>
  <c r="F287" i="7"/>
  <c r="T286" i="7"/>
  <c r="R286" i="7"/>
  <c r="I286" i="7"/>
  <c r="F286" i="7"/>
  <c r="G286" i="7" s="1"/>
  <c r="T285" i="7"/>
  <c r="R285" i="7"/>
  <c r="I285" i="7"/>
  <c r="F285" i="7"/>
  <c r="G285" i="7" s="1"/>
  <c r="T284" i="7"/>
  <c r="R284" i="7"/>
  <c r="I284" i="7"/>
  <c r="F284" i="7"/>
  <c r="G284" i="7" s="1"/>
  <c r="T283" i="7"/>
  <c r="R283" i="7"/>
  <c r="I283" i="7"/>
  <c r="F283" i="7"/>
  <c r="G283" i="7" s="1"/>
  <c r="T282" i="7"/>
  <c r="R282" i="7"/>
  <c r="I282" i="7"/>
  <c r="F282" i="7"/>
  <c r="G282" i="7" s="1"/>
  <c r="T281" i="7"/>
  <c r="R281" i="7"/>
  <c r="I281" i="7"/>
  <c r="G281" i="7"/>
  <c r="F281" i="7"/>
  <c r="T280" i="7"/>
  <c r="R280" i="7"/>
  <c r="I280" i="7"/>
  <c r="G280" i="7"/>
  <c r="F280" i="7"/>
  <c r="T279" i="7"/>
  <c r="R279" i="7"/>
  <c r="I279" i="7"/>
  <c r="G279" i="7"/>
  <c r="F279" i="7"/>
  <c r="T278" i="7"/>
  <c r="R278" i="7"/>
  <c r="I278" i="7"/>
  <c r="F278" i="7"/>
  <c r="G278" i="7" s="1"/>
  <c r="T277" i="7"/>
  <c r="R277" i="7"/>
  <c r="I277" i="7"/>
  <c r="F277" i="7"/>
  <c r="G277" i="7" s="1"/>
  <c r="T276" i="7"/>
  <c r="R276" i="7"/>
  <c r="I276" i="7"/>
  <c r="F276" i="7"/>
  <c r="G276" i="7" s="1"/>
  <c r="T275" i="7"/>
  <c r="R275" i="7"/>
  <c r="T274" i="7"/>
  <c r="R274" i="7"/>
  <c r="I274" i="7"/>
  <c r="G274" i="7"/>
  <c r="F274" i="7"/>
  <c r="T273" i="7"/>
  <c r="R273" i="7"/>
  <c r="I273" i="7"/>
  <c r="G273" i="7"/>
  <c r="F273" i="7"/>
  <c r="T272" i="7"/>
  <c r="R272" i="7"/>
  <c r="I272" i="7"/>
  <c r="G272" i="7"/>
  <c r="F272" i="7"/>
  <c r="T271" i="7"/>
  <c r="R271" i="7"/>
  <c r="I271" i="7"/>
  <c r="F271" i="7"/>
  <c r="G271" i="7" s="1"/>
  <c r="T270" i="7"/>
  <c r="R270" i="7"/>
  <c r="I270" i="7"/>
  <c r="F270" i="7"/>
  <c r="G270" i="7" s="1"/>
  <c r="T269" i="7"/>
  <c r="R269" i="7"/>
  <c r="I269" i="7"/>
  <c r="F269" i="7"/>
  <c r="G269" i="7" s="1"/>
  <c r="T268" i="7"/>
  <c r="R268" i="7"/>
  <c r="I268" i="7"/>
  <c r="F268" i="7"/>
  <c r="G268" i="7" s="1"/>
  <c r="T267" i="7"/>
  <c r="R267" i="7"/>
  <c r="I267" i="7"/>
  <c r="F267" i="7"/>
  <c r="G267" i="7" s="1"/>
  <c r="T266" i="7"/>
  <c r="R266" i="7"/>
  <c r="I266" i="7"/>
  <c r="G266" i="7"/>
  <c r="F266" i="7"/>
  <c r="T265" i="7"/>
  <c r="R265" i="7"/>
  <c r="I265" i="7"/>
  <c r="G265" i="7"/>
  <c r="F265" i="7"/>
  <c r="T264" i="7"/>
  <c r="R264" i="7"/>
  <c r="I264" i="7"/>
  <c r="G264" i="7"/>
  <c r="F264" i="7"/>
  <c r="T263" i="7"/>
  <c r="R263" i="7"/>
  <c r="I263" i="7"/>
  <c r="F263" i="7"/>
  <c r="G263" i="7" s="1"/>
  <c r="T262" i="7"/>
  <c r="R262" i="7"/>
  <c r="I262" i="7"/>
  <c r="F262" i="7"/>
  <c r="G262" i="7" s="1"/>
  <c r="T261" i="7"/>
  <c r="R261" i="7"/>
  <c r="I261" i="7"/>
  <c r="F261" i="7"/>
  <c r="G261" i="7" s="1"/>
  <c r="I260" i="7"/>
  <c r="F260" i="7"/>
  <c r="G260" i="7" s="1"/>
  <c r="I259" i="7"/>
  <c r="F259" i="7"/>
  <c r="G259" i="7" s="1"/>
  <c r="T258" i="7"/>
  <c r="R258" i="7"/>
  <c r="Q258" i="7"/>
  <c r="I258" i="7"/>
  <c r="G258" i="7"/>
  <c r="F258" i="7"/>
  <c r="T257" i="7"/>
  <c r="R257" i="7"/>
  <c r="Q257" i="7"/>
  <c r="I257" i="7"/>
  <c r="G257" i="7"/>
  <c r="F257" i="7"/>
  <c r="T256" i="7"/>
  <c r="Q256" i="7"/>
  <c r="R256" i="7" s="1"/>
  <c r="I256" i="7"/>
  <c r="F256" i="7"/>
  <c r="G256" i="7" s="1"/>
  <c r="T255" i="7"/>
  <c r="Q255" i="7"/>
  <c r="R255" i="7" s="1"/>
  <c r="I255" i="7"/>
  <c r="F255" i="7"/>
  <c r="G255" i="7" s="1"/>
  <c r="T254" i="7"/>
  <c r="R254" i="7"/>
  <c r="Q254" i="7"/>
  <c r="I254" i="7"/>
  <c r="G254" i="7"/>
  <c r="F254" i="7"/>
  <c r="T253" i="7"/>
  <c r="R253" i="7"/>
  <c r="Q253" i="7"/>
  <c r="I253" i="7"/>
  <c r="G253" i="7"/>
  <c r="F253" i="7"/>
  <c r="T252" i="7"/>
  <c r="Q252" i="7"/>
  <c r="R252" i="7" s="1"/>
  <c r="I252" i="7"/>
  <c r="F252" i="7"/>
  <c r="G252" i="7" s="1"/>
  <c r="T251" i="7"/>
  <c r="Q251" i="7"/>
  <c r="R251" i="7" s="1"/>
  <c r="I251" i="7"/>
  <c r="F251" i="7"/>
  <c r="G251" i="7" s="1"/>
  <c r="I249" i="7"/>
  <c r="G249" i="7"/>
  <c r="F249" i="7"/>
  <c r="T248" i="7"/>
  <c r="R248" i="7"/>
  <c r="Q248" i="7"/>
  <c r="I248" i="7"/>
  <c r="G248" i="7"/>
  <c r="F248" i="7"/>
  <c r="T247" i="7"/>
  <c r="R247" i="7"/>
  <c r="Q247" i="7"/>
  <c r="I247" i="7"/>
  <c r="F247" i="7"/>
  <c r="G247" i="7" s="1"/>
  <c r="T246" i="7"/>
  <c r="Q246" i="7"/>
  <c r="R246" i="7" s="1"/>
  <c r="I246" i="7"/>
  <c r="F246" i="7"/>
  <c r="G246" i="7" s="1"/>
  <c r="T245" i="7"/>
  <c r="Q245" i="7"/>
  <c r="R245" i="7" s="1"/>
  <c r="I245" i="7"/>
  <c r="G245" i="7"/>
  <c r="F245" i="7"/>
  <c r="T244" i="7"/>
  <c r="R244" i="7"/>
  <c r="Q244" i="7"/>
  <c r="I244" i="7"/>
  <c r="G244" i="7"/>
  <c r="F244" i="7"/>
  <c r="T243" i="7"/>
  <c r="R243" i="7"/>
  <c r="Q243" i="7"/>
  <c r="I243" i="7"/>
  <c r="F243" i="7"/>
  <c r="G243" i="7" s="1"/>
  <c r="T242" i="7"/>
  <c r="Q242" i="7"/>
  <c r="R242" i="7" s="1"/>
  <c r="I242" i="7"/>
  <c r="F242" i="7"/>
  <c r="G242" i="7" s="1"/>
  <c r="T241" i="7"/>
  <c r="Q241" i="7"/>
  <c r="R241" i="7" s="1"/>
  <c r="I241" i="7"/>
  <c r="G241" i="7"/>
  <c r="F241" i="7"/>
  <c r="T240" i="7"/>
  <c r="R240" i="7"/>
  <c r="Q240" i="7"/>
  <c r="I240" i="7"/>
  <c r="G240" i="7"/>
  <c r="F240" i="7"/>
  <c r="T239" i="7"/>
  <c r="R239" i="7"/>
  <c r="Q239" i="7"/>
  <c r="I239" i="7"/>
  <c r="F239" i="7"/>
  <c r="G239" i="7" s="1"/>
  <c r="T238" i="7"/>
  <c r="Q238" i="7"/>
  <c r="R238" i="7" s="1"/>
  <c r="I238" i="7"/>
  <c r="F238" i="7"/>
  <c r="G238" i="7" s="1"/>
  <c r="T237" i="7"/>
  <c r="Q237" i="7"/>
  <c r="R237" i="7" s="1"/>
  <c r="I237" i="7"/>
  <c r="G237" i="7"/>
  <c r="F237" i="7"/>
  <c r="T236" i="7"/>
  <c r="R236" i="7"/>
  <c r="Q236" i="7"/>
  <c r="I236" i="7"/>
  <c r="G236" i="7"/>
  <c r="F236" i="7"/>
  <c r="T235" i="7"/>
  <c r="R235" i="7"/>
  <c r="Q235" i="7"/>
  <c r="I235" i="7"/>
  <c r="F235" i="7"/>
  <c r="G235" i="7" s="1"/>
  <c r="T234" i="7"/>
  <c r="Q234" i="7"/>
  <c r="R234" i="7" s="1"/>
  <c r="I234" i="7"/>
  <c r="F234" i="7"/>
  <c r="G234" i="7" s="1"/>
  <c r="T233" i="7"/>
  <c r="Q233" i="7"/>
  <c r="R233" i="7" s="1"/>
  <c r="I233" i="7"/>
  <c r="G233" i="7"/>
  <c r="F233" i="7"/>
  <c r="T232" i="7"/>
  <c r="R232" i="7"/>
  <c r="Q232" i="7"/>
  <c r="I232" i="7"/>
  <c r="G232" i="7"/>
  <c r="F232" i="7"/>
  <c r="T231" i="7"/>
  <c r="R231" i="7"/>
  <c r="Q231" i="7"/>
  <c r="I231" i="7"/>
  <c r="F231" i="7"/>
  <c r="G231" i="7" s="1"/>
  <c r="T230" i="7"/>
  <c r="Q230" i="7"/>
  <c r="R230" i="7" s="1"/>
  <c r="I230" i="7"/>
  <c r="F230" i="7"/>
  <c r="G230" i="7" s="1"/>
  <c r="T229" i="7"/>
  <c r="Q229" i="7"/>
  <c r="R229" i="7" s="1"/>
  <c r="T228" i="7"/>
  <c r="R228" i="7"/>
  <c r="Q228" i="7"/>
  <c r="T227" i="7"/>
  <c r="R227" i="7"/>
  <c r="Q227" i="7"/>
  <c r="T226" i="7"/>
  <c r="R226" i="7"/>
  <c r="Q226" i="7"/>
  <c r="I226" i="7"/>
  <c r="F226" i="7"/>
  <c r="G226" i="7" s="1"/>
  <c r="T225" i="7"/>
  <c r="Q225" i="7"/>
  <c r="R225" i="7" s="1"/>
  <c r="I225" i="7"/>
  <c r="F225" i="7"/>
  <c r="G225" i="7" s="1"/>
  <c r="I224" i="7"/>
  <c r="G224" i="7"/>
  <c r="F224" i="7"/>
  <c r="T223" i="7"/>
  <c r="Q223" i="7"/>
  <c r="R223" i="7" s="1"/>
  <c r="I223" i="7"/>
  <c r="G223" i="7"/>
  <c r="F223" i="7"/>
  <c r="T222" i="7"/>
  <c r="R222" i="7"/>
  <c r="Q222" i="7"/>
  <c r="I222" i="7"/>
  <c r="G222" i="7"/>
  <c r="F222" i="7"/>
  <c r="T221" i="7"/>
  <c r="Q221" i="7"/>
  <c r="R221" i="7" s="1"/>
  <c r="I221" i="7"/>
  <c r="F221" i="7"/>
  <c r="G221" i="7" s="1"/>
  <c r="T220" i="7"/>
  <c r="Q220" i="7"/>
  <c r="R220" i="7" s="1"/>
  <c r="I220" i="7"/>
  <c r="G220" i="7"/>
  <c r="F220" i="7"/>
  <c r="T219" i="7"/>
  <c r="Q219" i="7"/>
  <c r="R219" i="7" s="1"/>
  <c r="I219" i="7"/>
  <c r="G219" i="7"/>
  <c r="F219" i="7"/>
  <c r="T218" i="7"/>
  <c r="R218" i="7"/>
  <c r="Q218" i="7"/>
  <c r="I218" i="7"/>
  <c r="G218" i="7"/>
  <c r="F218" i="7"/>
  <c r="T217" i="7"/>
  <c r="Q217" i="7"/>
  <c r="R217" i="7" s="1"/>
  <c r="I217" i="7"/>
  <c r="F217" i="7"/>
  <c r="G217" i="7" s="1"/>
  <c r="T216" i="7"/>
  <c r="Q216" i="7"/>
  <c r="R216" i="7" s="1"/>
  <c r="I216" i="7"/>
  <c r="G216" i="7"/>
  <c r="F216" i="7"/>
  <c r="T215" i="7"/>
  <c r="Q215" i="7"/>
  <c r="R215" i="7" s="1"/>
  <c r="I215" i="7"/>
  <c r="G215" i="7"/>
  <c r="F215" i="7"/>
  <c r="T214" i="7"/>
  <c r="R214" i="7"/>
  <c r="Q214" i="7"/>
  <c r="I214" i="7"/>
  <c r="G214" i="7"/>
  <c r="F214" i="7"/>
  <c r="T213" i="7"/>
  <c r="Q213" i="7"/>
  <c r="R213" i="7" s="1"/>
  <c r="I213" i="7"/>
  <c r="G213" i="7"/>
  <c r="F213" i="7"/>
  <c r="T212" i="7"/>
  <c r="Q212" i="7"/>
  <c r="R212" i="7" s="1"/>
  <c r="I212" i="7"/>
  <c r="G212" i="7"/>
  <c r="F212" i="7"/>
  <c r="T211" i="7"/>
  <c r="Q211" i="7"/>
  <c r="R211" i="7" s="1"/>
  <c r="I211" i="7"/>
  <c r="G211" i="7"/>
  <c r="F211" i="7"/>
  <c r="T210" i="7"/>
  <c r="R210" i="7"/>
  <c r="Q210" i="7"/>
  <c r="T209" i="7"/>
  <c r="R209" i="7"/>
  <c r="Q209" i="7"/>
  <c r="I209" i="7"/>
  <c r="F209" i="7"/>
  <c r="G209" i="7" s="1"/>
  <c r="T208" i="7"/>
  <c r="R208" i="7"/>
  <c r="Q208" i="7"/>
  <c r="I208" i="7"/>
  <c r="F208" i="7"/>
  <c r="G208" i="7" s="1"/>
  <c r="T207" i="7"/>
  <c r="R207" i="7"/>
  <c r="Q207" i="7"/>
  <c r="I207" i="7"/>
  <c r="F207" i="7"/>
  <c r="G207" i="7" s="1"/>
  <c r="T206" i="7"/>
  <c r="R206" i="7"/>
  <c r="Q206" i="7"/>
  <c r="I206" i="7"/>
  <c r="G206" i="7"/>
  <c r="F206" i="7"/>
  <c r="T205" i="7"/>
  <c r="R205" i="7"/>
  <c r="Q205" i="7"/>
  <c r="I205" i="7"/>
  <c r="F205" i="7"/>
  <c r="G205" i="7" s="1"/>
  <c r="T204" i="7"/>
  <c r="R204" i="7"/>
  <c r="Q204" i="7"/>
  <c r="I204" i="7"/>
  <c r="F204" i="7"/>
  <c r="G204" i="7" s="1"/>
  <c r="T203" i="7"/>
  <c r="R203" i="7"/>
  <c r="Q203" i="7"/>
  <c r="I203" i="7"/>
  <c r="F203" i="7"/>
  <c r="G203" i="7" s="1"/>
  <c r="T202" i="7"/>
  <c r="R202" i="7"/>
  <c r="Q202" i="7"/>
  <c r="I202" i="7"/>
  <c r="G202" i="7"/>
  <c r="F202" i="7"/>
  <c r="T201" i="7"/>
  <c r="R201" i="7"/>
  <c r="Q201" i="7"/>
  <c r="I201" i="7"/>
  <c r="F201" i="7"/>
  <c r="G201" i="7" s="1"/>
  <c r="T200" i="7"/>
  <c r="R200" i="7"/>
  <c r="Q200" i="7"/>
  <c r="I200" i="7"/>
  <c r="F200" i="7"/>
  <c r="G200" i="7" s="1"/>
  <c r="I199" i="7"/>
  <c r="G199" i="7"/>
  <c r="F199" i="7"/>
  <c r="T198" i="7"/>
  <c r="Q198" i="7"/>
  <c r="R198" i="7" s="1"/>
  <c r="I198" i="7"/>
  <c r="G198" i="7"/>
  <c r="F198" i="7"/>
  <c r="T197" i="7"/>
  <c r="R197" i="7"/>
  <c r="Q197" i="7"/>
  <c r="I197" i="7"/>
  <c r="G197" i="7"/>
  <c r="F197" i="7"/>
  <c r="T196" i="7"/>
  <c r="Q196" i="7"/>
  <c r="R196" i="7" s="1"/>
  <c r="I196" i="7"/>
  <c r="G196" i="7"/>
  <c r="F196" i="7"/>
  <c r="T195" i="7"/>
  <c r="Q195" i="7"/>
  <c r="R195" i="7" s="1"/>
  <c r="I195" i="7"/>
  <c r="G195" i="7"/>
  <c r="F195" i="7"/>
  <c r="T194" i="7"/>
  <c r="Q194" i="7"/>
  <c r="R194" i="7" s="1"/>
  <c r="I194" i="7"/>
  <c r="G194" i="7"/>
  <c r="F194" i="7"/>
  <c r="T193" i="7"/>
  <c r="R193" i="7"/>
  <c r="Q193" i="7"/>
  <c r="I193" i="7"/>
  <c r="G193" i="7"/>
  <c r="F193" i="7"/>
  <c r="T192" i="7"/>
  <c r="Q192" i="7"/>
  <c r="R192" i="7" s="1"/>
  <c r="I192" i="7"/>
  <c r="G192" i="7"/>
  <c r="F192" i="7"/>
  <c r="T191" i="7"/>
  <c r="Q191" i="7"/>
  <c r="R191" i="7" s="1"/>
  <c r="I191" i="7"/>
  <c r="G191" i="7"/>
  <c r="F191" i="7"/>
  <c r="T190" i="7"/>
  <c r="Q190" i="7"/>
  <c r="R190" i="7" s="1"/>
  <c r="I190" i="7"/>
  <c r="G190" i="7"/>
  <c r="F190" i="7"/>
  <c r="T189" i="7"/>
  <c r="Q189" i="7"/>
  <c r="R189" i="7" s="1"/>
  <c r="T188" i="7"/>
  <c r="R188" i="7"/>
  <c r="Q188" i="7"/>
  <c r="I188" i="7"/>
  <c r="F188" i="7"/>
  <c r="G188" i="7" s="1"/>
  <c r="T187" i="7"/>
  <c r="R187" i="7"/>
  <c r="Q187" i="7"/>
  <c r="I187" i="7"/>
  <c r="F187" i="7"/>
  <c r="G187" i="7" s="1"/>
  <c r="T186" i="7"/>
  <c r="R186" i="7"/>
  <c r="Q186" i="7"/>
  <c r="I186" i="7"/>
  <c r="F186" i="7"/>
  <c r="G186" i="7" s="1"/>
  <c r="T185" i="7"/>
  <c r="R185" i="7"/>
  <c r="Q185" i="7"/>
  <c r="I185" i="7"/>
  <c r="F185" i="7"/>
  <c r="G185" i="7" s="1"/>
  <c r="T184" i="7"/>
  <c r="R184" i="7"/>
  <c r="Q184" i="7"/>
  <c r="I184" i="7"/>
  <c r="F184" i="7"/>
  <c r="G184" i="7" s="1"/>
  <c r="T183" i="7"/>
  <c r="R183" i="7"/>
  <c r="Q183" i="7"/>
  <c r="I183" i="7"/>
  <c r="F183" i="7"/>
  <c r="G183" i="7" s="1"/>
  <c r="T182" i="7"/>
  <c r="R182" i="7"/>
  <c r="Q182" i="7"/>
  <c r="I182" i="7"/>
  <c r="F182" i="7"/>
  <c r="G182" i="7" s="1"/>
  <c r="T181" i="7"/>
  <c r="R181" i="7"/>
  <c r="Q181" i="7"/>
  <c r="I181" i="7"/>
  <c r="F181" i="7"/>
  <c r="G181" i="7" s="1"/>
  <c r="T180" i="7"/>
  <c r="R180" i="7"/>
  <c r="Q180" i="7"/>
  <c r="I180" i="7"/>
  <c r="F180" i="7"/>
  <c r="G180" i="7" s="1"/>
  <c r="T179" i="7"/>
  <c r="R179" i="7"/>
  <c r="Q179" i="7"/>
  <c r="I179" i="7"/>
  <c r="F179" i="7"/>
  <c r="G179" i="7" s="1"/>
  <c r="T178" i="7"/>
  <c r="R178" i="7"/>
  <c r="Q178" i="7"/>
  <c r="I178" i="7"/>
  <c r="F178" i="7"/>
  <c r="G178" i="7" s="1"/>
  <c r="T177" i="7"/>
  <c r="R177" i="7"/>
  <c r="Q177" i="7"/>
  <c r="I177" i="7"/>
  <c r="F177" i="7"/>
  <c r="G177" i="7" s="1"/>
  <c r="T176" i="7"/>
  <c r="R176" i="7"/>
  <c r="Q176" i="7"/>
  <c r="I176" i="7"/>
  <c r="F176" i="7"/>
  <c r="G176" i="7" s="1"/>
  <c r="T175" i="7"/>
  <c r="R175" i="7"/>
  <c r="Q175" i="7"/>
  <c r="I175" i="7"/>
  <c r="F175" i="7"/>
  <c r="G175" i="7" s="1"/>
  <c r="I174" i="7"/>
  <c r="G174" i="7"/>
  <c r="F174" i="7"/>
  <c r="T173" i="7"/>
  <c r="Q173" i="7"/>
  <c r="R173" i="7" s="1"/>
  <c r="I173" i="7"/>
  <c r="G173" i="7"/>
  <c r="F173" i="7"/>
  <c r="T172" i="7"/>
  <c r="Q172" i="7"/>
  <c r="R172" i="7" s="1"/>
  <c r="I172" i="7"/>
  <c r="G172" i="7"/>
  <c r="F172" i="7"/>
  <c r="T171" i="7"/>
  <c r="Q171" i="7"/>
  <c r="R171" i="7" s="1"/>
  <c r="I171" i="7"/>
  <c r="G171" i="7"/>
  <c r="F171" i="7"/>
  <c r="T170" i="7"/>
  <c r="Q170" i="7"/>
  <c r="R170" i="7" s="1"/>
  <c r="I170" i="7"/>
  <c r="G170" i="7"/>
  <c r="F170" i="7"/>
  <c r="T169" i="7"/>
  <c r="Q169" i="7"/>
  <c r="R169" i="7" s="1"/>
  <c r="I169" i="7"/>
  <c r="G169" i="7"/>
  <c r="F169" i="7"/>
  <c r="T168" i="7"/>
  <c r="Q168" i="7"/>
  <c r="R168" i="7" s="1"/>
  <c r="T167" i="7"/>
  <c r="R167" i="7"/>
  <c r="Q167" i="7"/>
  <c r="T166" i="7"/>
  <c r="Q166" i="7"/>
  <c r="R166" i="7" s="1"/>
  <c r="T165" i="7"/>
  <c r="R165" i="7"/>
  <c r="Q165" i="7"/>
  <c r="I165" i="7"/>
  <c r="F165" i="7"/>
  <c r="G165" i="7" s="1"/>
  <c r="T164" i="7"/>
  <c r="R164" i="7"/>
  <c r="Q164" i="7"/>
  <c r="I164" i="7"/>
  <c r="F164" i="7"/>
  <c r="G164" i="7" s="1"/>
  <c r="T163" i="7"/>
  <c r="R163" i="7"/>
  <c r="Q163" i="7"/>
  <c r="I163" i="7"/>
  <c r="F163" i="7"/>
  <c r="G163" i="7" s="1"/>
  <c r="T162" i="7"/>
  <c r="R162" i="7"/>
  <c r="Q162" i="7"/>
  <c r="I162" i="7"/>
  <c r="F162" i="7"/>
  <c r="G162" i="7" s="1"/>
  <c r="T161" i="7"/>
  <c r="R161" i="7"/>
  <c r="Q161" i="7"/>
  <c r="I161" i="7"/>
  <c r="F161" i="7"/>
  <c r="G161" i="7" s="1"/>
  <c r="T160" i="7"/>
  <c r="R160" i="7"/>
  <c r="Q160" i="7"/>
  <c r="I160" i="7"/>
  <c r="F160" i="7"/>
  <c r="G160" i="7" s="1"/>
  <c r="T159" i="7"/>
  <c r="R159" i="7"/>
  <c r="Q159" i="7"/>
  <c r="I159" i="7"/>
  <c r="F159" i="7"/>
  <c r="G159" i="7" s="1"/>
  <c r="T158" i="7"/>
  <c r="R158" i="7"/>
  <c r="Q158" i="7"/>
  <c r="I158" i="7"/>
  <c r="F158" i="7"/>
  <c r="G158" i="7" s="1"/>
  <c r="I157" i="7"/>
  <c r="G157" i="7"/>
  <c r="F157" i="7"/>
  <c r="I156" i="7"/>
  <c r="F156" i="7"/>
  <c r="G156" i="7" s="1"/>
  <c r="I155" i="7"/>
  <c r="G155" i="7"/>
  <c r="F155" i="7"/>
  <c r="T154" i="7"/>
  <c r="Q154" i="7"/>
  <c r="R154" i="7" s="1"/>
  <c r="I154" i="7"/>
  <c r="G154" i="7"/>
  <c r="F154" i="7"/>
  <c r="T153" i="7"/>
  <c r="Q153" i="7"/>
  <c r="R153" i="7" s="1"/>
  <c r="I153" i="7"/>
  <c r="G153" i="7"/>
  <c r="F153" i="7"/>
  <c r="T152" i="7"/>
  <c r="Q152" i="7"/>
  <c r="R152" i="7" s="1"/>
  <c r="I152" i="7"/>
  <c r="G152" i="7"/>
  <c r="F152" i="7"/>
  <c r="T151" i="7"/>
  <c r="Q151" i="7"/>
  <c r="R151" i="7" s="1"/>
  <c r="I151" i="7"/>
  <c r="G151" i="7"/>
  <c r="F151" i="7"/>
  <c r="T150" i="7"/>
  <c r="Q150" i="7"/>
  <c r="R150" i="7" s="1"/>
  <c r="I150" i="7"/>
  <c r="G150" i="7"/>
  <c r="F150" i="7"/>
  <c r="T149" i="7"/>
  <c r="Q149" i="7"/>
  <c r="R149" i="7" s="1"/>
  <c r="I149" i="7"/>
  <c r="G149" i="7"/>
  <c r="F149" i="7"/>
  <c r="T148" i="7"/>
  <c r="Q148" i="7"/>
  <c r="R148" i="7" s="1"/>
  <c r="I148" i="7"/>
  <c r="G148" i="7"/>
  <c r="F148" i="7"/>
  <c r="T147" i="7"/>
  <c r="Q147" i="7"/>
  <c r="R147" i="7" s="1"/>
  <c r="I147" i="7"/>
  <c r="G147" i="7"/>
  <c r="F147" i="7"/>
  <c r="T146" i="7"/>
  <c r="Q146" i="7"/>
  <c r="R146" i="7" s="1"/>
  <c r="I146" i="7"/>
  <c r="G146" i="7"/>
  <c r="F146" i="7"/>
  <c r="T145" i="7"/>
  <c r="Q145" i="7"/>
  <c r="R145" i="7" s="1"/>
  <c r="I145" i="7"/>
  <c r="G145" i="7"/>
  <c r="F145" i="7"/>
  <c r="T144" i="7"/>
  <c r="Q144" i="7"/>
  <c r="R144" i="7" s="1"/>
  <c r="I144" i="7"/>
  <c r="G144" i="7"/>
  <c r="F144" i="7"/>
  <c r="T143" i="7"/>
  <c r="Q143" i="7"/>
  <c r="R143" i="7" s="1"/>
  <c r="I143" i="7"/>
  <c r="G143" i="7"/>
  <c r="F143" i="7"/>
  <c r="T142" i="7"/>
  <c r="Q142" i="7"/>
  <c r="R142" i="7" s="1"/>
  <c r="I142" i="7"/>
  <c r="G142" i="7"/>
  <c r="F142" i="7"/>
  <c r="T141" i="7"/>
  <c r="Q141" i="7"/>
  <c r="R141" i="7" s="1"/>
  <c r="I141" i="7"/>
  <c r="G141" i="7"/>
  <c r="F141" i="7"/>
  <c r="T140" i="7"/>
  <c r="Q140" i="7"/>
  <c r="R140" i="7" s="1"/>
  <c r="I140" i="7"/>
  <c r="G140" i="7"/>
  <c r="F140" i="7"/>
  <c r="T139" i="7"/>
  <c r="Q139" i="7"/>
  <c r="R139" i="7" s="1"/>
  <c r="I139" i="7"/>
  <c r="G139" i="7"/>
  <c r="F139" i="7"/>
  <c r="T138" i="7"/>
  <c r="Q138" i="7"/>
  <c r="R138" i="7" s="1"/>
  <c r="I138" i="7"/>
  <c r="G138" i="7"/>
  <c r="F138" i="7"/>
  <c r="T137" i="7"/>
  <c r="Q137" i="7"/>
  <c r="R137" i="7" s="1"/>
  <c r="T136" i="7"/>
  <c r="R136" i="7"/>
  <c r="Q136" i="7"/>
  <c r="I136" i="7"/>
  <c r="F136" i="7"/>
  <c r="G136" i="7" s="1"/>
  <c r="T135" i="7"/>
  <c r="R135" i="7"/>
  <c r="Q135" i="7"/>
  <c r="I135" i="7"/>
  <c r="F135" i="7"/>
  <c r="G135" i="7" s="1"/>
  <c r="T134" i="7"/>
  <c r="R134" i="7"/>
  <c r="Q134" i="7"/>
  <c r="I134" i="7"/>
  <c r="F134" i="7"/>
  <c r="G134" i="7" s="1"/>
  <c r="T133" i="7"/>
  <c r="R133" i="7"/>
  <c r="Q133" i="7"/>
  <c r="I133" i="7"/>
  <c r="F133" i="7"/>
  <c r="G133" i="7" s="1"/>
  <c r="T132" i="7"/>
  <c r="R132" i="7"/>
  <c r="Q132" i="7"/>
  <c r="I132" i="7"/>
  <c r="F132" i="7"/>
  <c r="G132" i="7" s="1"/>
  <c r="T131" i="7"/>
  <c r="R131" i="7"/>
  <c r="Q131" i="7"/>
  <c r="I131" i="7"/>
  <c r="F131" i="7"/>
  <c r="G131" i="7" s="1"/>
  <c r="I130" i="7"/>
  <c r="G130" i="7"/>
  <c r="F130" i="7"/>
  <c r="T129" i="7"/>
  <c r="Q129" i="7"/>
  <c r="R129" i="7" s="1"/>
  <c r="I129" i="7"/>
  <c r="G129" i="7"/>
  <c r="F129" i="7"/>
  <c r="T128" i="7"/>
  <c r="Q128" i="7"/>
  <c r="R128" i="7" s="1"/>
  <c r="I128" i="7"/>
  <c r="G128" i="7"/>
  <c r="F128" i="7"/>
  <c r="T127" i="7"/>
  <c r="Q127" i="7"/>
  <c r="R127" i="7" s="1"/>
  <c r="I127" i="7"/>
  <c r="G127" i="7"/>
  <c r="F127" i="7"/>
  <c r="T126" i="7"/>
  <c r="Q126" i="7"/>
  <c r="R126" i="7" s="1"/>
  <c r="I126" i="7"/>
  <c r="G126" i="7"/>
  <c r="F126" i="7"/>
  <c r="T125" i="7"/>
  <c r="Q125" i="7"/>
  <c r="R125" i="7" s="1"/>
  <c r="I125" i="7"/>
  <c r="G125" i="7"/>
  <c r="F125" i="7"/>
  <c r="T124" i="7"/>
  <c r="Q124" i="7"/>
  <c r="R124" i="7" s="1"/>
  <c r="I124" i="7"/>
  <c r="G124" i="7"/>
  <c r="F124" i="7"/>
  <c r="T123" i="7"/>
  <c r="Q123" i="7"/>
  <c r="R123" i="7" s="1"/>
  <c r="I123" i="7"/>
  <c r="G123" i="7"/>
  <c r="F123" i="7"/>
  <c r="T122" i="7"/>
  <c r="Q122" i="7"/>
  <c r="R122" i="7" s="1"/>
  <c r="I122" i="7"/>
  <c r="G122" i="7"/>
  <c r="F122" i="7"/>
  <c r="T121" i="7"/>
  <c r="Q121" i="7"/>
  <c r="R121" i="7" s="1"/>
  <c r="I121" i="7"/>
  <c r="G121" i="7"/>
  <c r="F121" i="7"/>
  <c r="T120" i="7"/>
  <c r="Q120" i="7"/>
  <c r="R120" i="7" s="1"/>
  <c r="I120" i="7"/>
  <c r="G120" i="7"/>
  <c r="F120" i="7"/>
  <c r="T119" i="7"/>
  <c r="Q119" i="7"/>
  <c r="R119" i="7" s="1"/>
  <c r="I119" i="7"/>
  <c r="G119" i="7"/>
  <c r="F119" i="7"/>
  <c r="T118" i="7"/>
  <c r="Q118" i="7"/>
  <c r="R118" i="7" s="1"/>
  <c r="I118" i="7"/>
  <c r="G118" i="7"/>
  <c r="F118" i="7"/>
  <c r="T117" i="7"/>
  <c r="Q117" i="7"/>
  <c r="R117" i="7" s="1"/>
  <c r="I117" i="7"/>
  <c r="G117" i="7"/>
  <c r="F117" i="7"/>
  <c r="T116" i="7"/>
  <c r="Q116" i="7"/>
  <c r="R116" i="7" s="1"/>
  <c r="I116" i="7"/>
  <c r="G116" i="7"/>
  <c r="F116" i="7"/>
  <c r="T115" i="7"/>
  <c r="Q115" i="7"/>
  <c r="R115" i="7" s="1"/>
  <c r="I115" i="7"/>
  <c r="G115" i="7"/>
  <c r="F115" i="7"/>
  <c r="R114" i="7"/>
  <c r="Q114" i="7"/>
  <c r="I114" i="7"/>
  <c r="F114" i="7"/>
  <c r="G114" i="7" s="1"/>
  <c r="Q113" i="7"/>
  <c r="R113" i="7" s="1"/>
  <c r="I113" i="7"/>
  <c r="G113" i="7"/>
  <c r="F113" i="7"/>
  <c r="R112" i="7"/>
  <c r="Q112" i="7"/>
  <c r="I112" i="7"/>
  <c r="F112" i="7"/>
  <c r="G112" i="7" s="1"/>
  <c r="Q111" i="7"/>
  <c r="R111" i="7" s="1"/>
  <c r="I111" i="7"/>
  <c r="G111" i="7"/>
  <c r="F111" i="7"/>
  <c r="R110" i="7"/>
  <c r="Q110" i="7"/>
  <c r="I110" i="7"/>
  <c r="F110" i="7"/>
  <c r="G110" i="7" s="1"/>
  <c r="Q109" i="7"/>
  <c r="R109" i="7" s="1"/>
  <c r="I109" i="7"/>
  <c r="G109" i="7"/>
  <c r="F109" i="7"/>
  <c r="R108" i="7"/>
  <c r="Q108" i="7"/>
  <c r="I108" i="7"/>
  <c r="F108" i="7"/>
  <c r="G108" i="7" s="1"/>
  <c r="T107" i="7"/>
  <c r="R107" i="7"/>
  <c r="Q107" i="7"/>
  <c r="T106" i="7"/>
  <c r="Q106" i="7"/>
  <c r="R106" i="7" s="1"/>
  <c r="I106" i="7"/>
  <c r="G106" i="7"/>
  <c r="F106" i="7"/>
  <c r="I105" i="7"/>
  <c r="F105" i="7"/>
  <c r="G105" i="7" s="1"/>
  <c r="T104" i="7"/>
  <c r="R104" i="7"/>
  <c r="Q104" i="7"/>
  <c r="I104" i="7"/>
  <c r="F104" i="7"/>
  <c r="G104" i="7" s="1"/>
  <c r="T103" i="7"/>
  <c r="R103" i="7"/>
  <c r="Q103" i="7"/>
  <c r="I103" i="7"/>
  <c r="F103" i="7"/>
  <c r="G103" i="7" s="1"/>
  <c r="T102" i="7"/>
  <c r="R102" i="7"/>
  <c r="Q102" i="7"/>
  <c r="I102" i="7"/>
  <c r="F102" i="7"/>
  <c r="G102" i="7" s="1"/>
  <c r="T101" i="7"/>
  <c r="R101" i="7"/>
  <c r="Q101" i="7"/>
  <c r="I101" i="7"/>
  <c r="F101" i="7"/>
  <c r="G101" i="7" s="1"/>
  <c r="T100" i="7"/>
  <c r="R100" i="7"/>
  <c r="Q100" i="7"/>
  <c r="I100" i="7"/>
  <c r="F100" i="7"/>
  <c r="G100" i="7" s="1"/>
  <c r="T99" i="7"/>
  <c r="R99" i="7"/>
  <c r="Q99" i="7"/>
  <c r="I99" i="7"/>
  <c r="F99" i="7"/>
  <c r="G99" i="7" s="1"/>
  <c r="T98" i="7"/>
  <c r="R98" i="7"/>
  <c r="Q98" i="7"/>
  <c r="I98" i="7"/>
  <c r="F98" i="7"/>
  <c r="G98" i="7" s="1"/>
  <c r="T97" i="7"/>
  <c r="R97" i="7"/>
  <c r="Q97" i="7"/>
  <c r="I97" i="7"/>
  <c r="F97" i="7"/>
  <c r="G97" i="7" s="1"/>
  <c r="T96" i="7"/>
  <c r="R96" i="7"/>
  <c r="Q96" i="7"/>
  <c r="I96" i="7"/>
  <c r="F96" i="7"/>
  <c r="G96" i="7" s="1"/>
  <c r="T95" i="7"/>
  <c r="R95" i="7"/>
  <c r="Q95" i="7"/>
  <c r="I95" i="7"/>
  <c r="F95" i="7"/>
  <c r="G95" i="7" s="1"/>
  <c r="T94" i="7"/>
  <c r="R94" i="7"/>
  <c r="Q94" i="7"/>
  <c r="I94" i="7"/>
  <c r="F94" i="7"/>
  <c r="G94" i="7" s="1"/>
  <c r="T93" i="7"/>
  <c r="R93" i="7"/>
  <c r="Q93" i="7"/>
  <c r="I93" i="7"/>
  <c r="F93" i="7"/>
  <c r="G93" i="7" s="1"/>
  <c r="T92" i="7"/>
  <c r="R92" i="7"/>
  <c r="Q92" i="7"/>
  <c r="I92" i="7"/>
  <c r="F92" i="7"/>
  <c r="G92" i="7" s="1"/>
  <c r="T91" i="7"/>
  <c r="R91" i="7"/>
  <c r="Q91" i="7"/>
  <c r="I91" i="7"/>
  <c r="F91" i="7"/>
  <c r="G91" i="7" s="1"/>
  <c r="T90" i="7"/>
  <c r="R90" i="7"/>
  <c r="Q90" i="7"/>
  <c r="I90" i="7"/>
  <c r="F90" i="7"/>
  <c r="G90" i="7" s="1"/>
  <c r="T89" i="7"/>
  <c r="R89" i="7"/>
  <c r="Q89" i="7"/>
  <c r="I89" i="7"/>
  <c r="F89" i="7"/>
  <c r="G89" i="7" s="1"/>
  <c r="T88" i="7"/>
  <c r="R88" i="7"/>
  <c r="Q88" i="7"/>
  <c r="I88" i="7"/>
  <c r="F88" i="7"/>
  <c r="G88" i="7" s="1"/>
  <c r="T87" i="7"/>
  <c r="R87" i="7"/>
  <c r="Q87" i="7"/>
  <c r="I87" i="7"/>
  <c r="F87" i="7"/>
  <c r="G87" i="7" s="1"/>
  <c r="T86" i="7"/>
  <c r="R86" i="7"/>
  <c r="Q86" i="7"/>
  <c r="I86" i="7"/>
  <c r="F86" i="7"/>
  <c r="G86" i="7" s="1"/>
  <c r="T85" i="7"/>
  <c r="R85" i="7"/>
  <c r="Q85" i="7"/>
  <c r="I85" i="7"/>
  <c r="F85" i="7"/>
  <c r="G85" i="7" s="1"/>
  <c r="T84" i="7"/>
  <c r="R84" i="7"/>
  <c r="Q84" i="7"/>
  <c r="I84" i="7"/>
  <c r="F84" i="7"/>
  <c r="G84" i="7" s="1"/>
  <c r="T83" i="7"/>
  <c r="R83" i="7"/>
  <c r="Q83" i="7"/>
  <c r="I83" i="7"/>
  <c r="F83" i="7"/>
  <c r="G83" i="7" s="1"/>
  <c r="T82" i="7"/>
  <c r="R82" i="7"/>
  <c r="Q82" i="7"/>
  <c r="I82" i="7"/>
  <c r="F82" i="7"/>
  <c r="G82" i="7" s="1"/>
  <c r="T81" i="7"/>
  <c r="R81" i="7"/>
  <c r="Q81" i="7"/>
  <c r="I81" i="7"/>
  <c r="F81" i="7"/>
  <c r="G81" i="7" s="1"/>
  <c r="I80" i="7"/>
  <c r="G80" i="7"/>
  <c r="F80" i="7"/>
  <c r="T79" i="7"/>
  <c r="Q79" i="7"/>
  <c r="R79" i="7" s="1"/>
  <c r="I79" i="7"/>
  <c r="G79" i="7"/>
  <c r="F79" i="7"/>
  <c r="T78" i="7"/>
  <c r="Q78" i="7"/>
  <c r="R78" i="7" s="1"/>
  <c r="I78" i="7"/>
  <c r="G78" i="7"/>
  <c r="F78" i="7"/>
  <c r="T77" i="7"/>
  <c r="Q77" i="7"/>
  <c r="R77" i="7" s="1"/>
  <c r="I77" i="7"/>
  <c r="G77" i="7"/>
  <c r="F77" i="7"/>
  <c r="T76" i="7"/>
  <c r="Q76" i="7"/>
  <c r="R76" i="7" s="1"/>
  <c r="I76" i="7"/>
  <c r="G76" i="7"/>
  <c r="F76" i="7"/>
  <c r="T75" i="7"/>
  <c r="Q75" i="7"/>
  <c r="R75" i="7" s="1"/>
  <c r="I75" i="7"/>
  <c r="G75" i="7"/>
  <c r="F75" i="7"/>
  <c r="T74" i="7"/>
  <c r="Q74" i="7"/>
  <c r="R74" i="7" s="1"/>
  <c r="I74" i="7"/>
  <c r="G74" i="7"/>
  <c r="F74" i="7"/>
  <c r="T73" i="7"/>
  <c r="Q73" i="7"/>
  <c r="R73" i="7" s="1"/>
  <c r="I73" i="7"/>
  <c r="G73" i="7"/>
  <c r="F73" i="7"/>
  <c r="T72" i="7"/>
  <c r="Q72" i="7"/>
  <c r="R72" i="7" s="1"/>
  <c r="I72" i="7"/>
  <c r="G72" i="7"/>
  <c r="F72" i="7"/>
  <c r="T71" i="7"/>
  <c r="Q71" i="7"/>
  <c r="R71" i="7" s="1"/>
  <c r="I71" i="7"/>
  <c r="G71" i="7"/>
  <c r="F71" i="7"/>
  <c r="T70" i="7"/>
  <c r="Q70" i="7"/>
  <c r="R70" i="7" s="1"/>
  <c r="I70" i="7"/>
  <c r="G70" i="7"/>
  <c r="F70" i="7"/>
  <c r="T69" i="7"/>
  <c r="Q69" i="7"/>
  <c r="R69" i="7" s="1"/>
  <c r="T68" i="7"/>
  <c r="R68" i="7"/>
  <c r="Q68" i="7"/>
  <c r="I68" i="7"/>
  <c r="F68" i="7"/>
  <c r="G68" i="7" s="1"/>
  <c r="T67" i="7"/>
  <c r="R67" i="7"/>
  <c r="Q67" i="7"/>
  <c r="I67" i="7"/>
  <c r="F67" i="7"/>
  <c r="G67" i="7" s="1"/>
  <c r="T66" i="7"/>
  <c r="R66" i="7"/>
  <c r="Q66" i="7"/>
  <c r="I66" i="7"/>
  <c r="F66" i="7"/>
  <c r="G66" i="7" s="1"/>
  <c r="T65" i="7"/>
  <c r="R65" i="7"/>
  <c r="Q65" i="7"/>
  <c r="I65" i="7"/>
  <c r="F65" i="7"/>
  <c r="G65" i="7" s="1"/>
  <c r="T64" i="7"/>
  <c r="R64" i="7"/>
  <c r="Q64" i="7"/>
  <c r="I64" i="7"/>
  <c r="F64" i="7"/>
  <c r="G64" i="7" s="1"/>
  <c r="T63" i="7"/>
  <c r="R63" i="7"/>
  <c r="Q63" i="7"/>
  <c r="I63" i="7"/>
  <c r="F63" i="7"/>
  <c r="G63" i="7" s="1"/>
  <c r="T62" i="7"/>
  <c r="R62" i="7"/>
  <c r="Q62" i="7"/>
  <c r="I62" i="7"/>
  <c r="F62" i="7"/>
  <c r="G62" i="7" s="1"/>
  <c r="T61" i="7"/>
  <c r="R61" i="7"/>
  <c r="Q61" i="7"/>
  <c r="I61" i="7"/>
  <c r="F61" i="7"/>
  <c r="G61" i="7" s="1"/>
  <c r="T60" i="7"/>
  <c r="R60" i="7"/>
  <c r="Q60" i="7"/>
  <c r="I60" i="7"/>
  <c r="F60" i="7"/>
  <c r="G60" i="7" s="1"/>
  <c r="T59" i="7"/>
  <c r="R59" i="7"/>
  <c r="Q59" i="7"/>
  <c r="I59" i="7"/>
  <c r="F59" i="7"/>
  <c r="G59" i="7" s="1"/>
  <c r="T58" i="7"/>
  <c r="R58" i="7"/>
  <c r="Q58" i="7"/>
  <c r="I58" i="7"/>
  <c r="F58" i="7"/>
  <c r="G58" i="7" s="1"/>
  <c r="T57" i="7"/>
  <c r="R57" i="7"/>
  <c r="Q57" i="7"/>
  <c r="I57" i="7"/>
  <c r="F57" i="7"/>
  <c r="G57" i="7" s="1"/>
  <c r="T56" i="7"/>
  <c r="R56" i="7"/>
  <c r="Q56" i="7"/>
  <c r="I56" i="7"/>
  <c r="F56" i="7"/>
  <c r="G56" i="7" s="1"/>
  <c r="I55" i="7"/>
  <c r="G55" i="7"/>
  <c r="F55" i="7"/>
  <c r="T54" i="7"/>
  <c r="Q54" i="7"/>
  <c r="R54" i="7" s="1"/>
  <c r="I54" i="7"/>
  <c r="G54" i="7"/>
  <c r="F54" i="7"/>
  <c r="T53" i="7"/>
  <c r="Q53" i="7"/>
  <c r="R53" i="7" s="1"/>
  <c r="I53" i="7"/>
  <c r="G53" i="7"/>
  <c r="F53" i="7"/>
  <c r="T52" i="7"/>
  <c r="Q52" i="7"/>
  <c r="R52" i="7" s="1"/>
  <c r="I52" i="7"/>
  <c r="G52" i="7"/>
  <c r="F52" i="7"/>
  <c r="T51" i="7"/>
  <c r="Q51" i="7"/>
  <c r="R51" i="7" s="1"/>
  <c r="I51" i="7"/>
  <c r="G51" i="7"/>
  <c r="F51" i="7"/>
  <c r="I50" i="7"/>
  <c r="F50" i="7"/>
  <c r="G50" i="7" s="1"/>
  <c r="T49" i="7"/>
  <c r="R49" i="7"/>
  <c r="Q49" i="7"/>
  <c r="I49" i="7"/>
  <c r="F49" i="7"/>
  <c r="G49" i="7" s="1"/>
  <c r="T48" i="7"/>
  <c r="R48" i="7"/>
  <c r="Q48" i="7"/>
  <c r="I48" i="7"/>
  <c r="F48" i="7"/>
  <c r="G48" i="7" s="1"/>
  <c r="T47" i="7"/>
  <c r="R47" i="7"/>
  <c r="Q47" i="7"/>
  <c r="I47" i="7"/>
  <c r="F47" i="7"/>
  <c r="G47" i="7" s="1"/>
  <c r="T46" i="7"/>
  <c r="R46" i="7"/>
  <c r="Q46" i="7"/>
  <c r="I46" i="7"/>
  <c r="F46" i="7"/>
  <c r="G46" i="7" s="1"/>
  <c r="T45" i="7"/>
  <c r="R45" i="7"/>
  <c r="Q45" i="7"/>
  <c r="I45" i="7"/>
  <c r="F45" i="7"/>
  <c r="G45" i="7" s="1"/>
  <c r="T44" i="7"/>
  <c r="R44" i="7"/>
  <c r="Q44" i="7"/>
  <c r="I44" i="7"/>
  <c r="F44" i="7"/>
  <c r="G44" i="7" s="1"/>
  <c r="T43" i="7"/>
  <c r="R43" i="7"/>
  <c r="Q43" i="7"/>
  <c r="I43" i="7"/>
  <c r="F43" i="7"/>
  <c r="G43" i="7" s="1"/>
  <c r="T42" i="7"/>
  <c r="R42" i="7"/>
  <c r="Q42" i="7"/>
  <c r="I42" i="7"/>
  <c r="F42" i="7"/>
  <c r="G42" i="7" s="1"/>
  <c r="T41" i="7"/>
  <c r="R41" i="7"/>
  <c r="Q41" i="7"/>
  <c r="I41" i="7"/>
  <c r="F41" i="7"/>
  <c r="G41" i="7" s="1"/>
  <c r="T40" i="7"/>
  <c r="R40" i="7"/>
  <c r="Q40" i="7"/>
  <c r="I40" i="7"/>
  <c r="F40" i="7"/>
  <c r="G40" i="7" s="1"/>
  <c r="T39" i="7"/>
  <c r="R39" i="7"/>
  <c r="Q39" i="7"/>
  <c r="I39" i="7"/>
  <c r="F39" i="7"/>
  <c r="G39" i="7" s="1"/>
  <c r="T38" i="7"/>
  <c r="R38" i="7"/>
  <c r="Q38" i="7"/>
  <c r="I38" i="7"/>
  <c r="F38" i="7"/>
  <c r="G38" i="7" s="1"/>
  <c r="T37" i="7"/>
  <c r="R37" i="7"/>
  <c r="Q37" i="7"/>
  <c r="I37" i="7"/>
  <c r="F37" i="7"/>
  <c r="G37" i="7" s="1"/>
  <c r="T36" i="7"/>
  <c r="R36" i="7"/>
  <c r="Q36" i="7"/>
  <c r="I36" i="7"/>
  <c r="F36" i="7"/>
  <c r="G36" i="7" s="1"/>
  <c r="T35" i="7"/>
  <c r="R35" i="7"/>
  <c r="Q35" i="7"/>
  <c r="I35" i="7"/>
  <c r="F35" i="7"/>
  <c r="G35" i="7" s="1"/>
  <c r="T34" i="7"/>
  <c r="R34" i="7"/>
  <c r="Q34" i="7"/>
  <c r="I34" i="7"/>
  <c r="F34" i="7"/>
  <c r="G34" i="7" s="1"/>
  <c r="T33" i="7"/>
  <c r="R33" i="7"/>
  <c r="Q33" i="7"/>
  <c r="I33" i="7"/>
  <c r="G33" i="7"/>
  <c r="T32" i="7"/>
  <c r="Q32" i="7"/>
  <c r="R32" i="7" s="1"/>
  <c r="T31" i="7"/>
  <c r="R31" i="7"/>
  <c r="Q31" i="7"/>
  <c r="T30" i="7"/>
  <c r="Q30" i="7"/>
  <c r="R30" i="7" s="1"/>
  <c r="I30" i="7"/>
  <c r="G30" i="7"/>
  <c r="T29" i="7"/>
  <c r="R29" i="7"/>
  <c r="Q29" i="7"/>
  <c r="I29" i="7"/>
  <c r="G29" i="7"/>
  <c r="T28" i="7"/>
  <c r="Q28" i="7"/>
  <c r="R28" i="7" s="1"/>
  <c r="I28" i="7"/>
  <c r="G28" i="7"/>
  <c r="T27" i="7"/>
  <c r="R27" i="7"/>
  <c r="Q27" i="7"/>
  <c r="I27" i="7"/>
  <c r="G27" i="7"/>
  <c r="T26" i="7"/>
  <c r="Q26" i="7"/>
  <c r="R26" i="7" s="1"/>
  <c r="I26" i="7"/>
  <c r="G26" i="7"/>
  <c r="F33" i="7"/>
  <c r="F30" i="7"/>
  <c r="F29" i="7"/>
  <c r="F28" i="7"/>
  <c r="F27" i="7"/>
  <c r="F26" i="7"/>
  <c r="C3" i="8"/>
  <c r="C4" i="8"/>
  <c r="C5" i="8"/>
  <c r="C6" i="8"/>
  <c r="C7" i="8"/>
  <c r="C8" i="8"/>
  <c r="C9" i="8"/>
  <c r="C10" i="8"/>
  <c r="C11" i="8"/>
  <c r="C12" i="8"/>
  <c r="C13" i="8"/>
  <c r="C14" i="8"/>
  <c r="C15" i="8"/>
  <c r="C16" i="8"/>
  <c r="C17" i="8"/>
  <c r="C18" i="8"/>
  <c r="C19" i="8"/>
  <c r="C20" i="8"/>
  <c r="C21" i="8"/>
  <c r="C22" i="8"/>
  <c r="C23" i="8"/>
  <c r="C24" i="8"/>
  <c r="C25" i="8"/>
  <c r="C26" i="8"/>
  <c r="C27" i="8"/>
  <c r="C28" i="8"/>
  <c r="C29" i="8"/>
  <c r="C30" i="8"/>
  <c r="C31" i="8"/>
  <c r="C32" i="8"/>
  <c r="C33" i="8"/>
  <c r="C34" i="8"/>
  <c r="C35" i="8"/>
  <c r="C36" i="8"/>
  <c r="C37" i="8"/>
  <c r="C38" i="8"/>
  <c r="C39" i="8"/>
  <c r="C40" i="8"/>
  <c r="C41" i="8"/>
  <c r="C42" i="8"/>
  <c r="C43" i="8"/>
  <c r="C44" i="8"/>
  <c r="C45" i="8"/>
  <c r="C46" i="8"/>
  <c r="C47" i="8"/>
  <c r="C48" i="8"/>
  <c r="C49" i="8"/>
  <c r="C50" i="8"/>
  <c r="C51" i="8"/>
  <c r="C52" i="8"/>
  <c r="C53" i="8"/>
  <c r="C54" i="8"/>
  <c r="C55" i="8"/>
  <c r="C56" i="8"/>
  <c r="C57" i="8"/>
  <c r="C58" i="8"/>
  <c r="C59" i="8"/>
  <c r="C60" i="8"/>
  <c r="C61" i="8"/>
  <c r="C62" i="8"/>
  <c r="C63" i="8"/>
  <c r="C64" i="8"/>
  <c r="C65" i="8"/>
  <c r="C66" i="8"/>
  <c r="C67" i="8"/>
  <c r="C68" i="8"/>
  <c r="C69" i="8"/>
  <c r="C70" i="8"/>
  <c r="C71" i="8"/>
  <c r="C72" i="8"/>
  <c r="C73" i="8"/>
  <c r="C74" i="8"/>
  <c r="C75" i="8"/>
  <c r="C76" i="8"/>
  <c r="C77" i="8"/>
  <c r="C78" i="8"/>
  <c r="C79" i="8"/>
  <c r="C80" i="8"/>
  <c r="C81" i="8"/>
  <c r="C82" i="8"/>
  <c r="C83" i="8"/>
  <c r="C84" i="8"/>
  <c r="C85" i="8"/>
  <c r="C86" i="8"/>
  <c r="C87" i="8"/>
  <c r="C88" i="8"/>
  <c r="C89" i="8"/>
  <c r="C90" i="8"/>
  <c r="C91" i="8"/>
  <c r="C92" i="8"/>
  <c r="C93" i="8"/>
  <c r="C94" i="8"/>
  <c r="C95" i="8"/>
  <c r="C96" i="8"/>
  <c r="C97" i="8"/>
  <c r="C98" i="8"/>
  <c r="C99" i="8"/>
  <c r="C100" i="8"/>
  <c r="C101" i="8"/>
  <c r="C102" i="8"/>
  <c r="C103" i="8"/>
  <c r="C104" i="8"/>
  <c r="C105" i="8"/>
  <c r="C106" i="8"/>
  <c r="C107" i="8"/>
  <c r="C108" i="8"/>
  <c r="C109" i="8"/>
  <c r="C110" i="8"/>
  <c r="C111" i="8"/>
  <c r="C112" i="8"/>
  <c r="C113" i="8"/>
  <c r="C114" i="8"/>
  <c r="C115" i="8"/>
  <c r="C116" i="8"/>
  <c r="O968" i="23"/>
  <c r="O969" i="23"/>
  <c r="F969" i="23" s="1"/>
  <c r="O970" i="23"/>
  <c r="F970" i="23" s="1"/>
  <c r="O971" i="23"/>
  <c r="F971" i="23" s="1"/>
  <c r="O972" i="23"/>
  <c r="F972" i="23" s="1"/>
  <c r="O973" i="23"/>
  <c r="F973" i="23" s="1"/>
  <c r="O974" i="23"/>
  <c r="F974" i="23" s="1"/>
  <c r="O975" i="23"/>
  <c r="F975" i="23" s="1"/>
  <c r="O976" i="23"/>
  <c r="F976" i="23" s="1"/>
  <c r="O977" i="23"/>
  <c r="F977" i="23" s="1"/>
  <c r="O978" i="23"/>
  <c r="F978" i="23" s="1"/>
  <c r="O979" i="23"/>
  <c r="F979" i="23" s="1"/>
  <c r="O980" i="23"/>
  <c r="F980" i="23" s="1"/>
  <c r="O981" i="23"/>
  <c r="F981" i="23" s="1"/>
  <c r="O982" i="23"/>
  <c r="F982" i="23" s="1"/>
  <c r="O983" i="23"/>
  <c r="F983" i="23" s="1"/>
  <c r="O984" i="23"/>
  <c r="F984" i="23" s="1"/>
  <c r="O985" i="23"/>
  <c r="F985" i="23" s="1"/>
  <c r="O986" i="23"/>
  <c r="F986" i="23" s="1"/>
  <c r="O987" i="23"/>
  <c r="F987" i="23" s="1"/>
  <c r="O988" i="23"/>
  <c r="F988" i="23" s="1"/>
  <c r="O989" i="23"/>
  <c r="F989" i="23" s="1"/>
  <c r="O990" i="23"/>
  <c r="F990" i="23" s="1"/>
  <c r="O991" i="23"/>
  <c r="F991" i="23" s="1"/>
  <c r="O992" i="23"/>
  <c r="F992" i="23" s="1"/>
  <c r="O993" i="23"/>
  <c r="F993" i="23" s="1"/>
  <c r="O994" i="23"/>
  <c r="F994" i="23" s="1"/>
  <c r="O995" i="23"/>
  <c r="F995" i="23" s="1"/>
  <c r="O996" i="23"/>
  <c r="F996" i="23" s="1"/>
  <c r="O997" i="23"/>
  <c r="F997" i="23" s="1"/>
  <c r="O998" i="23"/>
  <c r="F998" i="23" s="1"/>
  <c r="O999" i="23"/>
  <c r="F999" i="23" s="1"/>
  <c r="O1000" i="23"/>
  <c r="F1000" i="23" s="1"/>
  <c r="O1001" i="23"/>
  <c r="F1001" i="23" s="1"/>
  <c r="O1002" i="23"/>
  <c r="F1002" i="23" s="1"/>
  <c r="O1003" i="23"/>
  <c r="F1003" i="23" s="1"/>
  <c r="O1004" i="23"/>
  <c r="F1004" i="23" s="1"/>
  <c r="O1005" i="23"/>
  <c r="F1005" i="23" s="1"/>
  <c r="O1006" i="23"/>
  <c r="F1006" i="23" s="1"/>
  <c r="O1007" i="23"/>
  <c r="F1007" i="23" s="1"/>
  <c r="O1008" i="23"/>
  <c r="F1008" i="23" s="1"/>
  <c r="O1009" i="23"/>
  <c r="F1009" i="23" s="1"/>
  <c r="O1010" i="23"/>
  <c r="F1010" i="23" s="1"/>
  <c r="O1011" i="23"/>
  <c r="F1011" i="23" s="1"/>
  <c r="O1012" i="23"/>
  <c r="F1012" i="23" s="1"/>
  <c r="O1013" i="23"/>
  <c r="F1013" i="23" s="1"/>
  <c r="O1014" i="23"/>
  <c r="F1014" i="23" s="1"/>
  <c r="O1015" i="23"/>
  <c r="F1015" i="23" s="1"/>
  <c r="O1016" i="23"/>
  <c r="F1016" i="23" s="1"/>
  <c r="O1017" i="23"/>
  <c r="F1017" i="23" s="1"/>
  <c r="O1018" i="23"/>
  <c r="F1018" i="23" s="1"/>
  <c r="O1019" i="23"/>
  <c r="F1019" i="23" s="1"/>
  <c r="O1020" i="23"/>
  <c r="F1020" i="23" s="1"/>
  <c r="O1021" i="23"/>
  <c r="F1021" i="23" s="1"/>
  <c r="O1022" i="23"/>
  <c r="F1022" i="23" s="1"/>
  <c r="O1023" i="23"/>
  <c r="F1023" i="23" s="1"/>
  <c r="O1024" i="23"/>
  <c r="F1024" i="23" s="1"/>
  <c r="O1025" i="23"/>
  <c r="F1025" i="23" s="1"/>
  <c r="O1026" i="23"/>
  <c r="F1026" i="23" s="1"/>
  <c r="O1027" i="23"/>
  <c r="F1027" i="23" s="1"/>
  <c r="O1028" i="23"/>
  <c r="F1028" i="23" s="1"/>
  <c r="O1029" i="23"/>
  <c r="F1029" i="23" s="1"/>
  <c r="O1030" i="23"/>
  <c r="F1030" i="23" s="1"/>
  <c r="O1031" i="23"/>
  <c r="F1031" i="23" s="1"/>
  <c r="O1032" i="23"/>
  <c r="F1032" i="23" s="1"/>
  <c r="O1033" i="23"/>
  <c r="F1033" i="23" s="1"/>
  <c r="O1034" i="23"/>
  <c r="F1034" i="23" s="1"/>
  <c r="O36" i="23"/>
  <c r="F36" i="23" s="1"/>
  <c r="O37" i="23"/>
  <c r="F37" i="23" s="1"/>
  <c r="O38" i="23"/>
  <c r="F38" i="23" s="1"/>
  <c r="O39" i="23"/>
  <c r="F39" i="23" s="1"/>
  <c r="O40" i="23"/>
  <c r="F40" i="23" s="1"/>
  <c r="O41" i="23"/>
  <c r="F41" i="23" s="1"/>
  <c r="O42" i="23"/>
  <c r="F42" i="23" s="1"/>
  <c r="O43" i="23"/>
  <c r="F43" i="23" s="1"/>
  <c r="O44" i="23"/>
  <c r="F44" i="23" s="1"/>
  <c r="O45" i="23"/>
  <c r="F45" i="23" s="1"/>
  <c r="O46" i="23"/>
  <c r="F46" i="23" s="1"/>
  <c r="O47" i="23"/>
  <c r="F47" i="23" s="1"/>
  <c r="O48" i="23"/>
  <c r="F48" i="23" s="1"/>
  <c r="O49" i="23"/>
  <c r="F49" i="23" s="1"/>
  <c r="O50" i="23"/>
  <c r="F50" i="23" s="1"/>
  <c r="O51" i="23"/>
  <c r="F51" i="23" s="1"/>
  <c r="O52" i="23"/>
  <c r="F52" i="23" s="1"/>
  <c r="O53" i="23"/>
  <c r="F53" i="23" s="1"/>
  <c r="O54" i="23"/>
  <c r="F54" i="23" s="1"/>
  <c r="O55" i="23"/>
  <c r="F55" i="23" s="1"/>
  <c r="O56" i="23"/>
  <c r="F56" i="23" s="1"/>
  <c r="O57" i="23"/>
  <c r="F57" i="23" s="1"/>
  <c r="O58" i="23"/>
  <c r="F58" i="23" s="1"/>
  <c r="O59" i="23"/>
  <c r="O60" i="23"/>
  <c r="F60" i="23" s="1"/>
  <c r="O61" i="23"/>
  <c r="F61" i="23" s="1"/>
  <c r="O62" i="23"/>
  <c r="F62" i="23" s="1"/>
  <c r="O63" i="23"/>
  <c r="F63" i="23" s="1"/>
  <c r="O64" i="23"/>
  <c r="F64" i="23" s="1"/>
  <c r="O65" i="23"/>
  <c r="F65" i="23" s="1"/>
  <c r="O66" i="23"/>
  <c r="F66" i="23" s="1"/>
  <c r="O67" i="23"/>
  <c r="F67" i="23" s="1"/>
  <c r="O68" i="23"/>
  <c r="F68" i="23" s="1"/>
  <c r="O69" i="23"/>
  <c r="F69" i="23" s="1"/>
  <c r="O70" i="23"/>
  <c r="F70" i="23" s="1"/>
  <c r="O71" i="23"/>
  <c r="F71" i="23" s="1"/>
  <c r="O72" i="23"/>
  <c r="F72" i="23" s="1"/>
  <c r="O73" i="23"/>
  <c r="F73" i="23" s="1"/>
  <c r="O74" i="23"/>
  <c r="F74" i="23" s="1"/>
  <c r="O75" i="23"/>
  <c r="F75" i="23" s="1"/>
  <c r="O76" i="23"/>
  <c r="F76" i="23" s="1"/>
  <c r="O77" i="23"/>
  <c r="F77" i="23" s="1"/>
  <c r="O78" i="23"/>
  <c r="F78" i="23" s="1"/>
  <c r="O79" i="23"/>
  <c r="F79" i="23" s="1"/>
  <c r="O80" i="23"/>
  <c r="F80" i="23" s="1"/>
  <c r="O81" i="23"/>
  <c r="F81" i="23" s="1"/>
  <c r="O82" i="23"/>
  <c r="F82" i="23" s="1"/>
  <c r="O83" i="23"/>
  <c r="O84" i="23"/>
  <c r="F84" i="23" s="1"/>
  <c r="O85" i="23"/>
  <c r="F85" i="23" s="1"/>
  <c r="O86" i="23"/>
  <c r="F86" i="23" s="1"/>
  <c r="O87" i="23"/>
  <c r="F87" i="23" s="1"/>
  <c r="O88" i="23"/>
  <c r="F88" i="23" s="1"/>
  <c r="O89" i="23"/>
  <c r="F89" i="23" s="1"/>
  <c r="O90" i="23"/>
  <c r="F90" i="23" s="1"/>
  <c r="O91" i="23"/>
  <c r="F91" i="23" s="1"/>
  <c r="O92" i="23"/>
  <c r="F92" i="23" s="1"/>
  <c r="O93" i="23"/>
  <c r="F93" i="23" s="1"/>
  <c r="O94" i="23"/>
  <c r="F94" i="23" s="1"/>
  <c r="O95" i="23"/>
  <c r="O96" i="23"/>
  <c r="F96" i="23" s="1"/>
  <c r="O97" i="23"/>
  <c r="F97" i="23" s="1"/>
  <c r="O98" i="23"/>
  <c r="F98" i="23" s="1"/>
  <c r="O99" i="23"/>
  <c r="F99" i="23" s="1"/>
  <c r="O100" i="23"/>
  <c r="F100" i="23" s="1"/>
  <c r="O101" i="23"/>
  <c r="F101" i="23" s="1"/>
  <c r="O102" i="23"/>
  <c r="F102" i="23" s="1"/>
  <c r="O103" i="23"/>
  <c r="F103" i="23" s="1"/>
  <c r="O104" i="23"/>
  <c r="F104" i="23" s="1"/>
  <c r="O105" i="23"/>
  <c r="F105" i="23" s="1"/>
  <c r="O106" i="23"/>
  <c r="F106" i="23" s="1"/>
  <c r="O107" i="23"/>
  <c r="O108" i="23"/>
  <c r="F108" i="23" s="1"/>
  <c r="O109" i="23"/>
  <c r="F109" i="23" s="1"/>
  <c r="O110" i="23"/>
  <c r="F110" i="23" s="1"/>
  <c r="O111" i="23"/>
  <c r="F111" i="23" s="1"/>
  <c r="O112" i="23"/>
  <c r="F112" i="23" s="1"/>
  <c r="O113" i="23"/>
  <c r="F113" i="23" s="1"/>
  <c r="O114" i="23"/>
  <c r="F114" i="23" s="1"/>
  <c r="O115" i="23"/>
  <c r="F115" i="23" s="1"/>
  <c r="O116" i="23"/>
  <c r="F116" i="23" s="1"/>
  <c r="O117" i="23"/>
  <c r="F117" i="23" s="1"/>
  <c r="O118" i="23"/>
  <c r="F118" i="23" s="1"/>
  <c r="O119" i="23"/>
  <c r="F119" i="23" s="1"/>
  <c r="O120" i="23"/>
  <c r="F120" i="23" s="1"/>
  <c r="O121" i="23"/>
  <c r="F121" i="23" s="1"/>
  <c r="O122" i="23"/>
  <c r="F122" i="23" s="1"/>
  <c r="O123" i="23"/>
  <c r="F123" i="23" s="1"/>
  <c r="O124" i="23"/>
  <c r="F124" i="23" s="1"/>
  <c r="O125" i="23"/>
  <c r="F125" i="23" s="1"/>
  <c r="O126" i="23"/>
  <c r="F126" i="23" s="1"/>
  <c r="O127" i="23"/>
  <c r="F127" i="23" s="1"/>
  <c r="O128" i="23"/>
  <c r="F128" i="23" s="1"/>
  <c r="O129" i="23"/>
  <c r="F129" i="23" s="1"/>
  <c r="O130" i="23"/>
  <c r="F130" i="23" s="1"/>
  <c r="O131" i="23"/>
  <c r="F131" i="23" s="1"/>
  <c r="O132" i="23"/>
  <c r="F132" i="23" s="1"/>
  <c r="O133" i="23"/>
  <c r="F133" i="23" s="1"/>
  <c r="O134" i="23"/>
  <c r="F134" i="23" s="1"/>
  <c r="O135" i="23"/>
  <c r="F135" i="23" s="1"/>
  <c r="O136" i="23"/>
  <c r="F136" i="23" s="1"/>
  <c r="O137" i="23"/>
  <c r="F137" i="23" s="1"/>
  <c r="O138" i="23"/>
  <c r="F138" i="23" s="1"/>
  <c r="O139" i="23"/>
  <c r="F139" i="23" s="1"/>
  <c r="O140" i="23"/>
  <c r="F140" i="23" s="1"/>
  <c r="O141" i="23"/>
  <c r="F141" i="23" s="1"/>
  <c r="O142" i="23"/>
  <c r="F142" i="23" s="1"/>
  <c r="O143" i="23"/>
  <c r="F143" i="23" s="1"/>
  <c r="O144" i="23"/>
  <c r="F144" i="23" s="1"/>
  <c r="O145" i="23"/>
  <c r="F145" i="23" s="1"/>
  <c r="O146" i="23"/>
  <c r="F146" i="23" s="1"/>
  <c r="O147" i="23"/>
  <c r="F147" i="23" s="1"/>
  <c r="O148" i="23"/>
  <c r="F148" i="23" s="1"/>
  <c r="O149" i="23"/>
  <c r="F149" i="23" s="1"/>
  <c r="O150" i="23"/>
  <c r="F150" i="23" s="1"/>
  <c r="O151" i="23"/>
  <c r="F151" i="23" s="1"/>
  <c r="O152" i="23"/>
  <c r="F152" i="23" s="1"/>
  <c r="O153" i="23"/>
  <c r="F153" i="23" s="1"/>
  <c r="O154" i="23"/>
  <c r="F154" i="23" s="1"/>
  <c r="O155" i="23"/>
  <c r="F155" i="23" s="1"/>
  <c r="O156" i="23"/>
  <c r="F156" i="23" s="1"/>
  <c r="O157" i="23"/>
  <c r="F157" i="23" s="1"/>
  <c r="O158" i="23"/>
  <c r="F158" i="23" s="1"/>
  <c r="O159" i="23"/>
  <c r="F159" i="23" s="1"/>
  <c r="O160" i="23"/>
  <c r="F160" i="23" s="1"/>
  <c r="O161" i="23"/>
  <c r="F161" i="23" s="1"/>
  <c r="O162" i="23"/>
  <c r="F162" i="23" s="1"/>
  <c r="O163" i="23"/>
  <c r="F163" i="23" s="1"/>
  <c r="O164" i="23"/>
  <c r="F164" i="23" s="1"/>
  <c r="O165" i="23"/>
  <c r="F165" i="23" s="1"/>
  <c r="O166" i="23"/>
  <c r="F166" i="23" s="1"/>
  <c r="O167" i="23"/>
  <c r="F167" i="23" s="1"/>
  <c r="O168" i="23"/>
  <c r="F168" i="23" s="1"/>
  <c r="O169" i="23"/>
  <c r="F169" i="23" s="1"/>
  <c r="O170" i="23"/>
  <c r="F170" i="23" s="1"/>
  <c r="O171" i="23"/>
  <c r="F171" i="23" s="1"/>
  <c r="O172" i="23"/>
  <c r="F172" i="23" s="1"/>
  <c r="O173" i="23"/>
  <c r="F173" i="23" s="1"/>
  <c r="O174" i="23"/>
  <c r="F174" i="23" s="1"/>
  <c r="O175" i="23"/>
  <c r="F175" i="23" s="1"/>
  <c r="O176" i="23"/>
  <c r="F176" i="23" s="1"/>
  <c r="O177" i="23"/>
  <c r="F177" i="23" s="1"/>
  <c r="O178" i="23"/>
  <c r="F178" i="23" s="1"/>
  <c r="O179" i="23"/>
  <c r="F179" i="23" s="1"/>
  <c r="O180" i="23"/>
  <c r="F180" i="23" s="1"/>
  <c r="O181" i="23"/>
  <c r="F181" i="23" s="1"/>
  <c r="O182" i="23"/>
  <c r="F182" i="23" s="1"/>
  <c r="O183" i="23"/>
  <c r="F183" i="23" s="1"/>
  <c r="O184" i="23"/>
  <c r="F184" i="23" s="1"/>
  <c r="O185" i="23"/>
  <c r="F185" i="23" s="1"/>
  <c r="O186" i="23"/>
  <c r="F186" i="23" s="1"/>
  <c r="O187" i="23"/>
  <c r="F187" i="23" s="1"/>
  <c r="O188" i="23"/>
  <c r="F188" i="23" s="1"/>
  <c r="O189" i="23"/>
  <c r="F189" i="23" s="1"/>
  <c r="O190" i="23"/>
  <c r="F190" i="23" s="1"/>
  <c r="O191" i="23"/>
  <c r="F191" i="23" s="1"/>
  <c r="O192" i="23"/>
  <c r="F192" i="23" s="1"/>
  <c r="O193" i="23"/>
  <c r="F193" i="23" s="1"/>
  <c r="O194" i="23"/>
  <c r="F194" i="23" s="1"/>
  <c r="O195" i="23"/>
  <c r="F195" i="23" s="1"/>
  <c r="O196" i="23"/>
  <c r="F196" i="23" s="1"/>
  <c r="O197" i="23"/>
  <c r="F197" i="23" s="1"/>
  <c r="O198" i="23"/>
  <c r="F198" i="23" s="1"/>
  <c r="O199" i="23"/>
  <c r="F199" i="23" s="1"/>
  <c r="O200" i="23"/>
  <c r="F200" i="23" s="1"/>
  <c r="O201" i="23"/>
  <c r="F201" i="23" s="1"/>
  <c r="O202" i="23"/>
  <c r="F202" i="23" s="1"/>
  <c r="O203" i="23"/>
  <c r="F203" i="23" s="1"/>
  <c r="O204" i="23"/>
  <c r="F204" i="23" s="1"/>
  <c r="O205" i="23"/>
  <c r="F205" i="23" s="1"/>
  <c r="O206" i="23"/>
  <c r="F206" i="23" s="1"/>
  <c r="O207" i="23"/>
  <c r="F207" i="23" s="1"/>
  <c r="O208" i="23"/>
  <c r="F208" i="23" s="1"/>
  <c r="O209" i="23"/>
  <c r="F209" i="23" s="1"/>
  <c r="O210" i="23"/>
  <c r="F210" i="23" s="1"/>
  <c r="O211" i="23"/>
  <c r="F211" i="23" s="1"/>
  <c r="O212" i="23"/>
  <c r="F212" i="23" s="1"/>
  <c r="O213" i="23"/>
  <c r="F213" i="23" s="1"/>
  <c r="O214" i="23"/>
  <c r="F214" i="23" s="1"/>
  <c r="O215" i="23"/>
  <c r="F215" i="23" s="1"/>
  <c r="O216" i="23"/>
  <c r="F216" i="23" s="1"/>
  <c r="O217" i="23"/>
  <c r="F217" i="23" s="1"/>
  <c r="O218" i="23"/>
  <c r="F218" i="23" s="1"/>
  <c r="O219" i="23"/>
  <c r="F219" i="23" s="1"/>
  <c r="O220" i="23"/>
  <c r="F220" i="23" s="1"/>
  <c r="O221" i="23"/>
  <c r="F221" i="23" s="1"/>
  <c r="O222" i="23"/>
  <c r="F222" i="23" s="1"/>
  <c r="O223" i="23"/>
  <c r="F223" i="23" s="1"/>
  <c r="O224" i="23"/>
  <c r="F224" i="23" s="1"/>
  <c r="O225" i="23"/>
  <c r="F225" i="23" s="1"/>
  <c r="O226" i="23"/>
  <c r="F226" i="23" s="1"/>
  <c r="O227" i="23"/>
  <c r="F227" i="23" s="1"/>
  <c r="O228" i="23"/>
  <c r="F228" i="23" s="1"/>
  <c r="O229" i="23"/>
  <c r="F229" i="23" s="1"/>
  <c r="O230" i="23"/>
  <c r="F230" i="23" s="1"/>
  <c r="O231" i="23"/>
  <c r="F231" i="23" s="1"/>
  <c r="O232" i="23"/>
  <c r="F232" i="23" s="1"/>
  <c r="O233" i="23"/>
  <c r="F233" i="23" s="1"/>
  <c r="O234" i="23"/>
  <c r="F234" i="23" s="1"/>
  <c r="O235" i="23"/>
  <c r="F235" i="23" s="1"/>
  <c r="O236" i="23"/>
  <c r="F236" i="23" s="1"/>
  <c r="O237" i="23"/>
  <c r="F237" i="23" s="1"/>
  <c r="O238" i="23"/>
  <c r="F238" i="23" s="1"/>
  <c r="O239" i="23"/>
  <c r="F239" i="23" s="1"/>
  <c r="O240" i="23"/>
  <c r="F240" i="23" s="1"/>
  <c r="O241" i="23"/>
  <c r="F241" i="23" s="1"/>
  <c r="O242" i="23"/>
  <c r="F242" i="23" s="1"/>
  <c r="O243" i="23"/>
  <c r="F243" i="23" s="1"/>
  <c r="O244" i="23"/>
  <c r="F244" i="23" s="1"/>
  <c r="O245" i="23"/>
  <c r="F245" i="23" s="1"/>
  <c r="O246" i="23"/>
  <c r="F246" i="23" s="1"/>
  <c r="O247" i="23"/>
  <c r="F247" i="23" s="1"/>
  <c r="O248" i="23"/>
  <c r="F248" i="23" s="1"/>
  <c r="O249" i="23"/>
  <c r="F249" i="23" s="1"/>
  <c r="O250" i="23"/>
  <c r="F250" i="23" s="1"/>
  <c r="O251" i="23"/>
  <c r="F251" i="23" s="1"/>
  <c r="O252" i="23"/>
  <c r="F252" i="23" s="1"/>
  <c r="O253" i="23"/>
  <c r="F253" i="23" s="1"/>
  <c r="O254" i="23"/>
  <c r="F254" i="23" s="1"/>
  <c r="O255" i="23"/>
  <c r="F255" i="23" s="1"/>
  <c r="O256" i="23"/>
  <c r="F256" i="23" s="1"/>
  <c r="O257" i="23"/>
  <c r="F257" i="23" s="1"/>
  <c r="O258" i="23"/>
  <c r="F258" i="23" s="1"/>
  <c r="O259" i="23"/>
  <c r="F259" i="23" s="1"/>
  <c r="O260" i="23"/>
  <c r="F260" i="23" s="1"/>
  <c r="O261" i="23"/>
  <c r="F261" i="23" s="1"/>
  <c r="O262" i="23"/>
  <c r="F262" i="23" s="1"/>
  <c r="O263" i="23"/>
  <c r="F263" i="23" s="1"/>
  <c r="O264" i="23"/>
  <c r="F264" i="23" s="1"/>
  <c r="O265" i="23"/>
  <c r="F265" i="23" s="1"/>
  <c r="O266" i="23"/>
  <c r="F266" i="23" s="1"/>
  <c r="O267" i="23"/>
  <c r="F267" i="23" s="1"/>
  <c r="O268" i="23"/>
  <c r="F268" i="23" s="1"/>
  <c r="O269" i="23"/>
  <c r="F269" i="23" s="1"/>
  <c r="O270" i="23"/>
  <c r="F270" i="23" s="1"/>
  <c r="O271" i="23"/>
  <c r="F271" i="23" s="1"/>
  <c r="O272" i="23"/>
  <c r="F272" i="23" s="1"/>
  <c r="O273" i="23"/>
  <c r="F273" i="23" s="1"/>
  <c r="O274" i="23"/>
  <c r="F274" i="23" s="1"/>
  <c r="O275" i="23"/>
  <c r="F275" i="23" s="1"/>
  <c r="O276" i="23"/>
  <c r="F276" i="23" s="1"/>
  <c r="O277" i="23"/>
  <c r="F277" i="23" s="1"/>
  <c r="O278" i="23"/>
  <c r="F278" i="23" s="1"/>
  <c r="O279" i="23"/>
  <c r="F279" i="23" s="1"/>
  <c r="O280" i="23"/>
  <c r="F280" i="23" s="1"/>
  <c r="O281" i="23"/>
  <c r="F281" i="23" s="1"/>
  <c r="O282" i="23"/>
  <c r="F282" i="23" s="1"/>
  <c r="O283" i="23"/>
  <c r="F283" i="23" s="1"/>
  <c r="O284" i="23"/>
  <c r="F284" i="23" s="1"/>
  <c r="O285" i="23"/>
  <c r="F285" i="23" s="1"/>
  <c r="O286" i="23"/>
  <c r="F286" i="23" s="1"/>
  <c r="O287" i="23"/>
  <c r="F287" i="23" s="1"/>
  <c r="O288" i="23"/>
  <c r="O289" i="23"/>
  <c r="F289" i="23" s="1"/>
  <c r="O290" i="23"/>
  <c r="F290" i="23" s="1"/>
  <c r="O291" i="23"/>
  <c r="F291" i="23" s="1"/>
  <c r="O292" i="23"/>
  <c r="F292" i="23" s="1"/>
  <c r="O293" i="23"/>
  <c r="F293" i="23" s="1"/>
  <c r="O294" i="23"/>
  <c r="F294" i="23" s="1"/>
  <c r="O295" i="23"/>
  <c r="F295" i="23" s="1"/>
  <c r="O296" i="23"/>
  <c r="F296" i="23" s="1"/>
  <c r="O297" i="23"/>
  <c r="F297" i="23" s="1"/>
  <c r="O298" i="23"/>
  <c r="F298" i="23" s="1"/>
  <c r="O299" i="23"/>
  <c r="O300" i="23"/>
  <c r="F300" i="23" s="1"/>
  <c r="O301" i="23"/>
  <c r="F301" i="23" s="1"/>
  <c r="O302" i="23"/>
  <c r="F302" i="23" s="1"/>
  <c r="O303" i="23"/>
  <c r="F303" i="23" s="1"/>
  <c r="O304" i="23"/>
  <c r="F304" i="23" s="1"/>
  <c r="O305" i="23"/>
  <c r="F305" i="23" s="1"/>
  <c r="O306" i="23"/>
  <c r="F306" i="23" s="1"/>
  <c r="O307" i="23"/>
  <c r="F307" i="23" s="1"/>
  <c r="O308" i="23"/>
  <c r="F308" i="23" s="1"/>
  <c r="O309" i="23"/>
  <c r="F309" i="23" s="1"/>
  <c r="O310" i="23"/>
  <c r="F310" i="23" s="1"/>
  <c r="O311" i="23"/>
  <c r="F311" i="23" s="1"/>
  <c r="O312" i="23"/>
  <c r="F312" i="23" s="1"/>
  <c r="O313" i="23"/>
  <c r="F313" i="23" s="1"/>
  <c r="O314" i="23"/>
  <c r="F314" i="23" s="1"/>
  <c r="O315" i="23"/>
  <c r="F315" i="23" s="1"/>
  <c r="O316" i="23"/>
  <c r="F316" i="23" s="1"/>
  <c r="O317" i="23"/>
  <c r="F317" i="23" s="1"/>
  <c r="O318" i="23"/>
  <c r="F318" i="23" s="1"/>
  <c r="O319" i="23"/>
  <c r="F319" i="23" s="1"/>
  <c r="O320" i="23"/>
  <c r="F320" i="23" s="1"/>
  <c r="O321" i="23"/>
  <c r="F321" i="23" s="1"/>
  <c r="O322" i="23"/>
  <c r="F322" i="23" s="1"/>
  <c r="O323" i="23"/>
  <c r="F323" i="23" s="1"/>
  <c r="O324" i="23"/>
  <c r="F324" i="23" s="1"/>
  <c r="O325" i="23"/>
  <c r="F325" i="23" s="1"/>
  <c r="O326" i="23"/>
  <c r="F326" i="23" s="1"/>
  <c r="O327" i="23"/>
  <c r="F327" i="23" s="1"/>
  <c r="O328" i="23"/>
  <c r="F328" i="23" s="1"/>
  <c r="O329" i="23"/>
  <c r="F329" i="23" s="1"/>
  <c r="O330" i="23"/>
  <c r="F330" i="23" s="1"/>
  <c r="O331" i="23"/>
  <c r="F331" i="23" s="1"/>
  <c r="O332" i="23"/>
  <c r="F332" i="23" s="1"/>
  <c r="O333" i="23"/>
  <c r="F333" i="23" s="1"/>
  <c r="O334" i="23"/>
  <c r="F334" i="23" s="1"/>
  <c r="O335" i="23"/>
  <c r="F335" i="23" s="1"/>
  <c r="O336" i="23"/>
  <c r="F336" i="23" s="1"/>
  <c r="O337" i="23"/>
  <c r="F337" i="23" s="1"/>
  <c r="O338" i="23"/>
  <c r="F338" i="23" s="1"/>
  <c r="O339" i="23"/>
  <c r="F339" i="23" s="1"/>
  <c r="O340" i="23"/>
  <c r="F340" i="23" s="1"/>
  <c r="O341" i="23"/>
  <c r="F341" i="23" s="1"/>
  <c r="O342" i="23"/>
  <c r="F342" i="23" s="1"/>
  <c r="O343" i="23"/>
  <c r="F343" i="23" s="1"/>
  <c r="O344" i="23"/>
  <c r="F344" i="23" s="1"/>
  <c r="O345" i="23"/>
  <c r="F345" i="23" s="1"/>
  <c r="O346" i="23"/>
  <c r="F346" i="23" s="1"/>
  <c r="O347" i="23"/>
  <c r="F347" i="23" s="1"/>
  <c r="O348" i="23"/>
  <c r="F348" i="23" s="1"/>
  <c r="O349" i="23"/>
  <c r="F349" i="23" s="1"/>
  <c r="O350" i="23"/>
  <c r="F350" i="23" s="1"/>
  <c r="O351" i="23"/>
  <c r="F351" i="23" s="1"/>
  <c r="O352" i="23"/>
  <c r="F352" i="23" s="1"/>
  <c r="O353" i="23"/>
  <c r="F353" i="23" s="1"/>
  <c r="O354" i="23"/>
  <c r="F354" i="23" s="1"/>
  <c r="O355" i="23"/>
  <c r="F355" i="23" s="1"/>
  <c r="O356" i="23"/>
  <c r="F356" i="23" s="1"/>
  <c r="O357" i="23"/>
  <c r="F357" i="23" s="1"/>
  <c r="O358" i="23"/>
  <c r="F358" i="23" s="1"/>
  <c r="O359" i="23"/>
  <c r="F359" i="23" s="1"/>
  <c r="O360" i="23"/>
  <c r="F360" i="23" s="1"/>
  <c r="O361" i="23"/>
  <c r="F361" i="23" s="1"/>
  <c r="O362" i="23"/>
  <c r="F362" i="23" s="1"/>
  <c r="O363" i="23"/>
  <c r="F363" i="23" s="1"/>
  <c r="O364" i="23"/>
  <c r="F364" i="23" s="1"/>
  <c r="O365" i="23"/>
  <c r="F365" i="23" s="1"/>
  <c r="O366" i="23"/>
  <c r="F366" i="23" s="1"/>
  <c r="O367" i="23"/>
  <c r="F367" i="23" s="1"/>
  <c r="O368" i="23"/>
  <c r="F368" i="23" s="1"/>
  <c r="O369" i="23"/>
  <c r="F369" i="23" s="1"/>
  <c r="O370" i="23"/>
  <c r="F370" i="23" s="1"/>
  <c r="O371" i="23"/>
  <c r="F371" i="23" s="1"/>
  <c r="O372" i="23"/>
  <c r="F372" i="23" s="1"/>
  <c r="O373" i="23"/>
  <c r="F373" i="23" s="1"/>
  <c r="O374" i="23"/>
  <c r="F374" i="23" s="1"/>
  <c r="O375" i="23"/>
  <c r="F375" i="23" s="1"/>
  <c r="O376" i="23"/>
  <c r="F376" i="23" s="1"/>
  <c r="O377" i="23"/>
  <c r="F377" i="23" s="1"/>
  <c r="O378" i="23"/>
  <c r="F378" i="23" s="1"/>
  <c r="O379" i="23"/>
  <c r="F379" i="23" s="1"/>
  <c r="O380" i="23"/>
  <c r="F380" i="23" s="1"/>
  <c r="O381" i="23"/>
  <c r="F381" i="23" s="1"/>
  <c r="O382" i="23"/>
  <c r="F382" i="23" s="1"/>
  <c r="O383" i="23"/>
  <c r="F383" i="23" s="1"/>
  <c r="O384" i="23"/>
  <c r="F384" i="23" s="1"/>
  <c r="O385" i="23"/>
  <c r="F385" i="23" s="1"/>
  <c r="O386" i="23"/>
  <c r="F386" i="23" s="1"/>
  <c r="O387" i="23"/>
  <c r="F387" i="23" s="1"/>
  <c r="O388" i="23"/>
  <c r="F388" i="23" s="1"/>
  <c r="O389" i="23"/>
  <c r="F389" i="23" s="1"/>
  <c r="O390" i="23"/>
  <c r="F390" i="23" s="1"/>
  <c r="O391" i="23"/>
  <c r="F391" i="23" s="1"/>
  <c r="O392" i="23"/>
  <c r="F392" i="23" s="1"/>
  <c r="O393" i="23"/>
  <c r="F393" i="23" s="1"/>
  <c r="O394" i="23"/>
  <c r="F394" i="23" s="1"/>
  <c r="O395" i="23"/>
  <c r="F395" i="23" s="1"/>
  <c r="O396" i="23"/>
  <c r="F396" i="23" s="1"/>
  <c r="O397" i="23"/>
  <c r="F397" i="23" s="1"/>
  <c r="O398" i="23"/>
  <c r="F398" i="23" s="1"/>
  <c r="O399" i="23"/>
  <c r="F399" i="23" s="1"/>
  <c r="O400" i="23"/>
  <c r="F400" i="23" s="1"/>
  <c r="O401" i="23"/>
  <c r="F401" i="23" s="1"/>
  <c r="O402" i="23"/>
  <c r="F402" i="23" s="1"/>
  <c r="O403" i="23"/>
  <c r="F403" i="23" s="1"/>
  <c r="O404" i="23"/>
  <c r="F404" i="23" s="1"/>
  <c r="O405" i="23"/>
  <c r="F405" i="23" s="1"/>
  <c r="O406" i="23"/>
  <c r="F406" i="23" s="1"/>
  <c r="O407" i="23"/>
  <c r="F407" i="23" s="1"/>
  <c r="O408" i="23"/>
  <c r="F408" i="23" s="1"/>
  <c r="O409" i="23"/>
  <c r="F409" i="23" s="1"/>
  <c r="O410" i="23"/>
  <c r="F410" i="23" s="1"/>
  <c r="O411" i="23"/>
  <c r="F411" i="23" s="1"/>
  <c r="O412" i="23"/>
  <c r="F412" i="23" s="1"/>
  <c r="O413" i="23"/>
  <c r="F413" i="23" s="1"/>
  <c r="O414" i="23"/>
  <c r="F414" i="23" s="1"/>
  <c r="O415" i="23"/>
  <c r="F415" i="23" s="1"/>
  <c r="O416" i="23"/>
  <c r="F416" i="23" s="1"/>
  <c r="O417" i="23"/>
  <c r="F417" i="23" s="1"/>
  <c r="O418" i="23"/>
  <c r="F418" i="23" s="1"/>
  <c r="O419" i="23"/>
  <c r="O420" i="23"/>
  <c r="F420" i="23" s="1"/>
  <c r="O421" i="23"/>
  <c r="F421" i="23" s="1"/>
  <c r="O422" i="23"/>
  <c r="F422" i="23" s="1"/>
  <c r="O423" i="23"/>
  <c r="F423" i="23" s="1"/>
  <c r="O424" i="23"/>
  <c r="F424" i="23" s="1"/>
  <c r="O425" i="23"/>
  <c r="F425" i="23" s="1"/>
  <c r="O426" i="23"/>
  <c r="F426" i="23" s="1"/>
  <c r="O427" i="23"/>
  <c r="F427" i="23" s="1"/>
  <c r="O428" i="23"/>
  <c r="F428" i="23" s="1"/>
  <c r="O429" i="23"/>
  <c r="F429" i="23" s="1"/>
  <c r="O430" i="23"/>
  <c r="F430" i="23" s="1"/>
  <c r="O431" i="23"/>
  <c r="F431" i="23" s="1"/>
  <c r="O432" i="23"/>
  <c r="F432" i="23" s="1"/>
  <c r="O433" i="23"/>
  <c r="F433" i="23" s="1"/>
  <c r="O434" i="23"/>
  <c r="F434" i="23" s="1"/>
  <c r="O435" i="23"/>
  <c r="F435" i="23" s="1"/>
  <c r="O436" i="23"/>
  <c r="F436" i="23" s="1"/>
  <c r="O437" i="23"/>
  <c r="F437" i="23" s="1"/>
  <c r="O438" i="23"/>
  <c r="F438" i="23" s="1"/>
  <c r="O439" i="23"/>
  <c r="F439" i="23" s="1"/>
  <c r="O440" i="23"/>
  <c r="F440" i="23" s="1"/>
  <c r="O441" i="23"/>
  <c r="F441" i="23" s="1"/>
  <c r="O442" i="23"/>
  <c r="F442" i="23" s="1"/>
  <c r="O443" i="23"/>
  <c r="F443" i="23" s="1"/>
  <c r="O444" i="23"/>
  <c r="F444" i="23" s="1"/>
  <c r="O445" i="23"/>
  <c r="F445" i="23" s="1"/>
  <c r="O446" i="23"/>
  <c r="F446" i="23" s="1"/>
  <c r="O447" i="23"/>
  <c r="F447" i="23" s="1"/>
  <c r="O448" i="23"/>
  <c r="F448" i="23" s="1"/>
  <c r="O449" i="23"/>
  <c r="F449" i="23" s="1"/>
  <c r="O450" i="23"/>
  <c r="F450" i="23" s="1"/>
  <c r="O451" i="23"/>
  <c r="F451" i="23" s="1"/>
  <c r="O452" i="23"/>
  <c r="F452" i="23" s="1"/>
  <c r="O453" i="23"/>
  <c r="F453" i="23" s="1"/>
  <c r="O454" i="23"/>
  <c r="F454" i="23" s="1"/>
  <c r="O455" i="23"/>
  <c r="F455" i="23" s="1"/>
  <c r="O456" i="23"/>
  <c r="F456" i="23" s="1"/>
  <c r="O457" i="23"/>
  <c r="F457" i="23" s="1"/>
  <c r="O458" i="23"/>
  <c r="F458" i="23" s="1"/>
  <c r="O459" i="23"/>
  <c r="F459" i="23" s="1"/>
  <c r="O460" i="23"/>
  <c r="F460" i="23" s="1"/>
  <c r="O461" i="23"/>
  <c r="F461" i="23" s="1"/>
  <c r="O462" i="23"/>
  <c r="F462" i="23" s="1"/>
  <c r="O463" i="23"/>
  <c r="F463" i="23" s="1"/>
  <c r="O464" i="23"/>
  <c r="F464" i="23" s="1"/>
  <c r="O465" i="23"/>
  <c r="F465" i="23" s="1"/>
  <c r="O466" i="23"/>
  <c r="F466" i="23" s="1"/>
  <c r="N968" i="23"/>
  <c r="N969" i="23"/>
  <c r="N970" i="23"/>
  <c r="N971" i="23"/>
  <c r="N972" i="23"/>
  <c r="N973" i="23"/>
  <c r="N974" i="23"/>
  <c r="N975" i="23"/>
  <c r="N976" i="23"/>
  <c r="N977" i="23"/>
  <c r="N978" i="23"/>
  <c r="N979" i="23"/>
  <c r="N980" i="23"/>
  <c r="N981" i="23"/>
  <c r="N982" i="23"/>
  <c r="N983" i="23"/>
  <c r="N984" i="23"/>
  <c r="N985" i="23"/>
  <c r="N986" i="23"/>
  <c r="N987" i="23"/>
  <c r="N988" i="23"/>
  <c r="N989" i="23"/>
  <c r="N990" i="23"/>
  <c r="N991" i="23"/>
  <c r="N992" i="23"/>
  <c r="N993" i="23"/>
  <c r="N994" i="23"/>
  <c r="N995" i="23"/>
  <c r="N996" i="23"/>
  <c r="N997" i="23"/>
  <c r="N998" i="23"/>
  <c r="N999" i="23"/>
  <c r="N1000" i="23"/>
  <c r="N1001" i="23"/>
  <c r="N1002" i="23"/>
  <c r="N1003" i="23"/>
  <c r="N1004" i="23"/>
  <c r="N1005" i="23"/>
  <c r="N1006" i="23"/>
  <c r="N1007" i="23"/>
  <c r="N1008" i="23"/>
  <c r="N1009" i="23"/>
  <c r="N1010" i="23"/>
  <c r="N1011" i="23"/>
  <c r="N1012" i="23"/>
  <c r="N1013" i="23"/>
  <c r="N1014" i="23"/>
  <c r="N1015" i="23"/>
  <c r="N1016" i="23"/>
  <c r="N1017" i="23"/>
  <c r="N1018" i="23"/>
  <c r="N1019" i="23"/>
  <c r="N1020" i="23"/>
  <c r="N1021" i="23"/>
  <c r="N1022" i="23"/>
  <c r="N1023" i="23"/>
  <c r="N1024" i="23"/>
  <c r="N1025" i="23"/>
  <c r="N1026" i="23"/>
  <c r="N1027" i="23"/>
  <c r="N1028" i="23"/>
  <c r="N1029" i="23"/>
  <c r="N1030" i="23"/>
  <c r="N1031" i="23"/>
  <c r="N1032" i="23"/>
  <c r="N1033" i="23"/>
  <c r="N1034" i="23"/>
  <c r="N36" i="23"/>
  <c r="N37" i="23"/>
  <c r="N38" i="23"/>
  <c r="N39" i="23"/>
  <c r="N40" i="23"/>
  <c r="N41" i="23"/>
  <c r="N42" i="23"/>
  <c r="N43" i="23"/>
  <c r="N44" i="23"/>
  <c r="N45" i="23"/>
  <c r="N46" i="23"/>
  <c r="N47" i="23"/>
  <c r="N48" i="23"/>
  <c r="N49" i="23"/>
  <c r="N50" i="23"/>
  <c r="N51" i="23"/>
  <c r="N52" i="23"/>
  <c r="N53" i="23"/>
  <c r="N54" i="23"/>
  <c r="N55" i="23"/>
  <c r="N56" i="23"/>
  <c r="N57" i="23"/>
  <c r="N58" i="23"/>
  <c r="N59" i="23"/>
  <c r="N60" i="23"/>
  <c r="N61" i="23"/>
  <c r="N62" i="23"/>
  <c r="N63" i="23"/>
  <c r="N64" i="23"/>
  <c r="N65" i="23"/>
  <c r="N66" i="23"/>
  <c r="N67" i="23"/>
  <c r="N68" i="23"/>
  <c r="N69" i="23"/>
  <c r="N70" i="23"/>
  <c r="N71" i="23"/>
  <c r="N72" i="23"/>
  <c r="N73" i="23"/>
  <c r="N74" i="23"/>
  <c r="N75" i="23"/>
  <c r="N76" i="23"/>
  <c r="N77" i="23"/>
  <c r="N78" i="23"/>
  <c r="N79" i="23"/>
  <c r="N80" i="23"/>
  <c r="N81" i="23"/>
  <c r="N82" i="23"/>
  <c r="N83" i="23"/>
  <c r="N84" i="23"/>
  <c r="N85" i="23"/>
  <c r="N86" i="23"/>
  <c r="N87" i="23"/>
  <c r="N88" i="23"/>
  <c r="N89" i="23"/>
  <c r="N90" i="23"/>
  <c r="N91" i="23"/>
  <c r="N92" i="23"/>
  <c r="N93" i="23"/>
  <c r="N94" i="23"/>
  <c r="N95" i="23"/>
  <c r="N96" i="23"/>
  <c r="N97" i="23"/>
  <c r="N98" i="23"/>
  <c r="N99" i="23"/>
  <c r="N100" i="23"/>
  <c r="N101" i="23"/>
  <c r="N102" i="23"/>
  <c r="N103" i="23"/>
  <c r="N104" i="23"/>
  <c r="N105" i="23"/>
  <c r="N106" i="23"/>
  <c r="N107" i="23"/>
  <c r="N108" i="23"/>
  <c r="N109" i="23"/>
  <c r="N110" i="23"/>
  <c r="N111" i="23"/>
  <c r="N112" i="23"/>
  <c r="N113" i="23"/>
  <c r="N114" i="23"/>
  <c r="N115" i="23"/>
  <c r="N116" i="23"/>
  <c r="N117" i="23"/>
  <c r="N118" i="23"/>
  <c r="N119" i="23"/>
  <c r="N120" i="23"/>
  <c r="N121" i="23"/>
  <c r="N122" i="23"/>
  <c r="N123" i="23"/>
  <c r="N124" i="23"/>
  <c r="N125" i="23"/>
  <c r="N126" i="23"/>
  <c r="N127" i="23"/>
  <c r="N128" i="23"/>
  <c r="N129" i="23"/>
  <c r="N130" i="23"/>
  <c r="N131" i="23"/>
  <c r="N132" i="23"/>
  <c r="N133" i="23"/>
  <c r="N134" i="23"/>
  <c r="N135" i="23"/>
  <c r="N136" i="23"/>
  <c r="N137" i="23"/>
  <c r="N138" i="23"/>
  <c r="N139" i="23"/>
  <c r="N140" i="23"/>
  <c r="N141" i="23"/>
  <c r="N142" i="23"/>
  <c r="N143" i="23"/>
  <c r="N144" i="23"/>
  <c r="N145" i="23"/>
  <c r="N146" i="23"/>
  <c r="N147" i="23"/>
  <c r="N148" i="23"/>
  <c r="N149" i="23"/>
  <c r="N150" i="23"/>
  <c r="N151" i="23"/>
  <c r="N152" i="23"/>
  <c r="N153" i="23"/>
  <c r="N154" i="23"/>
  <c r="N155" i="23"/>
  <c r="N156" i="23"/>
  <c r="N157" i="23"/>
  <c r="N158" i="23"/>
  <c r="N159" i="23"/>
  <c r="N160" i="23"/>
  <c r="N161" i="23"/>
  <c r="N162" i="23"/>
  <c r="N163" i="23"/>
  <c r="N164" i="23"/>
  <c r="N165" i="23"/>
  <c r="N166" i="23"/>
  <c r="N167" i="23"/>
  <c r="N168" i="23"/>
  <c r="N169" i="23"/>
  <c r="N170" i="23"/>
  <c r="N171" i="23"/>
  <c r="N172" i="23"/>
  <c r="N173" i="23"/>
  <c r="N174" i="23"/>
  <c r="N175" i="23"/>
  <c r="N176" i="23"/>
  <c r="N177" i="23"/>
  <c r="N178" i="23"/>
  <c r="N179" i="23"/>
  <c r="N180" i="23"/>
  <c r="N181" i="23"/>
  <c r="N182" i="23"/>
  <c r="N183" i="23"/>
  <c r="N184" i="23"/>
  <c r="N185" i="23"/>
  <c r="N186" i="23"/>
  <c r="N187" i="23"/>
  <c r="N188" i="23"/>
  <c r="N189" i="23"/>
  <c r="N190" i="23"/>
  <c r="N191" i="23"/>
  <c r="N192" i="23"/>
  <c r="N193" i="23"/>
  <c r="N194" i="23"/>
  <c r="N195" i="23"/>
  <c r="N196" i="23"/>
  <c r="N197" i="23"/>
  <c r="N198" i="23"/>
  <c r="N199" i="23"/>
  <c r="N200" i="23"/>
  <c r="N201" i="23"/>
  <c r="N202" i="23"/>
  <c r="N203" i="23"/>
  <c r="N204" i="23"/>
  <c r="N205" i="23"/>
  <c r="N206" i="23"/>
  <c r="N207" i="23"/>
  <c r="N208" i="23"/>
  <c r="N209" i="23"/>
  <c r="N210" i="23"/>
  <c r="N211" i="23"/>
  <c r="N212" i="23"/>
  <c r="N213" i="23"/>
  <c r="N214" i="23"/>
  <c r="N215" i="23"/>
  <c r="N216" i="23"/>
  <c r="N217" i="23"/>
  <c r="N218" i="23"/>
  <c r="N219" i="23"/>
  <c r="N220" i="23"/>
  <c r="N221" i="23"/>
  <c r="N222" i="23"/>
  <c r="N223" i="23"/>
  <c r="N224" i="23"/>
  <c r="N225" i="23"/>
  <c r="N226" i="23"/>
  <c r="N227" i="23"/>
  <c r="N228" i="23"/>
  <c r="N229" i="23"/>
  <c r="N230" i="23"/>
  <c r="N231" i="23"/>
  <c r="N232" i="23"/>
  <c r="N233" i="23"/>
  <c r="N234" i="23"/>
  <c r="N235" i="23"/>
  <c r="N236" i="23"/>
  <c r="N237" i="23"/>
  <c r="N238" i="23"/>
  <c r="N239" i="23"/>
  <c r="N240" i="23"/>
  <c r="N241" i="23"/>
  <c r="N242" i="23"/>
  <c r="N243" i="23"/>
  <c r="N244" i="23"/>
  <c r="N245" i="23"/>
  <c r="N246" i="23"/>
  <c r="N247" i="23"/>
  <c r="N248" i="23"/>
  <c r="N249" i="23"/>
  <c r="N250" i="23"/>
  <c r="N251" i="23"/>
  <c r="N252" i="23"/>
  <c r="N253" i="23"/>
  <c r="N254" i="23"/>
  <c r="N255" i="23"/>
  <c r="N256" i="23"/>
  <c r="N257" i="23"/>
  <c r="N258" i="23"/>
  <c r="N259" i="23"/>
  <c r="N260" i="23"/>
  <c r="N261" i="23"/>
  <c r="N262" i="23"/>
  <c r="N263" i="23"/>
  <c r="N264" i="23"/>
  <c r="N265" i="23"/>
  <c r="N266" i="23"/>
  <c r="N267" i="23"/>
  <c r="N268" i="23"/>
  <c r="N269" i="23"/>
  <c r="N270" i="23"/>
  <c r="N271" i="23"/>
  <c r="N272" i="23"/>
  <c r="N273" i="23"/>
  <c r="N274" i="23"/>
  <c r="N275" i="23"/>
  <c r="N276" i="23"/>
  <c r="N277" i="23"/>
  <c r="N278" i="23"/>
  <c r="N279" i="23"/>
  <c r="N280" i="23"/>
  <c r="N281" i="23"/>
  <c r="N282" i="23"/>
  <c r="N283" i="23"/>
  <c r="N284" i="23"/>
  <c r="N285" i="23"/>
  <c r="N286" i="23"/>
  <c r="N287" i="23"/>
  <c r="N288" i="23"/>
  <c r="N289" i="23"/>
  <c r="N290" i="23"/>
  <c r="N291" i="23"/>
  <c r="N292" i="23"/>
  <c r="N293" i="23"/>
  <c r="N294" i="23"/>
  <c r="N295" i="23"/>
  <c r="N296" i="23"/>
  <c r="N297" i="23"/>
  <c r="N298" i="23"/>
  <c r="N299" i="23"/>
  <c r="N300" i="23"/>
  <c r="N301" i="23"/>
  <c r="N302" i="23"/>
  <c r="N303" i="23"/>
  <c r="N304" i="23"/>
  <c r="N305" i="23"/>
  <c r="N306" i="23"/>
  <c r="N307" i="23"/>
  <c r="N308" i="23"/>
  <c r="N309" i="23"/>
  <c r="N310" i="23"/>
  <c r="N311" i="23"/>
  <c r="N312" i="23"/>
  <c r="N313" i="23"/>
  <c r="N314" i="23"/>
  <c r="N315" i="23"/>
  <c r="N316" i="23"/>
  <c r="N317" i="23"/>
  <c r="N318" i="23"/>
  <c r="N319" i="23"/>
  <c r="N320" i="23"/>
  <c r="N321" i="23"/>
  <c r="N322" i="23"/>
  <c r="N323" i="23"/>
  <c r="N324" i="23"/>
  <c r="N325" i="23"/>
  <c r="N326" i="23"/>
  <c r="N327" i="23"/>
  <c r="N328" i="23"/>
  <c r="N329" i="23"/>
  <c r="N330" i="23"/>
  <c r="N331" i="23"/>
  <c r="N332" i="23"/>
  <c r="N333" i="23"/>
  <c r="N334" i="23"/>
  <c r="N335" i="23"/>
  <c r="N336" i="23"/>
  <c r="N337" i="23"/>
  <c r="N338" i="23"/>
  <c r="N339" i="23"/>
  <c r="N340" i="23"/>
  <c r="N341" i="23"/>
  <c r="N342" i="23"/>
  <c r="N343" i="23"/>
  <c r="N344" i="23"/>
  <c r="N345" i="23"/>
  <c r="N346" i="23"/>
  <c r="N347" i="23"/>
  <c r="N348" i="23"/>
  <c r="N349" i="23"/>
  <c r="N350" i="23"/>
  <c r="N351" i="23"/>
  <c r="N352" i="23"/>
  <c r="N353" i="23"/>
  <c r="N354" i="23"/>
  <c r="N355" i="23"/>
  <c r="N356" i="23"/>
  <c r="N357" i="23"/>
  <c r="N358" i="23"/>
  <c r="N359" i="23"/>
  <c r="N360" i="23"/>
  <c r="N361" i="23"/>
  <c r="N362" i="23"/>
  <c r="N363" i="23"/>
  <c r="N364" i="23"/>
  <c r="N365" i="23"/>
  <c r="N366" i="23"/>
  <c r="N367" i="23"/>
  <c r="N368" i="23"/>
  <c r="N369" i="23"/>
  <c r="N370" i="23"/>
  <c r="N371" i="23"/>
  <c r="N372" i="23"/>
  <c r="N373" i="23"/>
  <c r="N374" i="23"/>
  <c r="N375" i="23"/>
  <c r="N376" i="23"/>
  <c r="N377" i="23"/>
  <c r="N378" i="23"/>
  <c r="N379" i="23"/>
  <c r="N380" i="23"/>
  <c r="N381" i="23"/>
  <c r="N382" i="23"/>
  <c r="N383" i="23"/>
  <c r="N384" i="23"/>
  <c r="N385" i="23"/>
  <c r="N386" i="23"/>
  <c r="N387" i="23"/>
  <c r="N388" i="23"/>
  <c r="N389" i="23"/>
  <c r="N390" i="23"/>
  <c r="N391" i="23"/>
  <c r="N392" i="23"/>
  <c r="N393" i="23"/>
  <c r="N394" i="23"/>
  <c r="N395" i="23"/>
  <c r="N396" i="23"/>
  <c r="N397" i="23"/>
  <c r="N398" i="23"/>
  <c r="N399" i="23"/>
  <c r="N400" i="23"/>
  <c r="N401" i="23"/>
  <c r="N402" i="23"/>
  <c r="N403" i="23"/>
  <c r="N404" i="23"/>
  <c r="N405" i="23"/>
  <c r="N406" i="23"/>
  <c r="N407" i="23"/>
  <c r="N408" i="23"/>
  <c r="N409" i="23"/>
  <c r="N410" i="23"/>
  <c r="N411" i="23"/>
  <c r="N412" i="23"/>
  <c r="N413" i="23"/>
  <c r="N414" i="23"/>
  <c r="N415" i="23"/>
  <c r="N416" i="23"/>
  <c r="N417" i="23"/>
  <c r="N418" i="23"/>
  <c r="N419" i="23"/>
  <c r="N420" i="23"/>
  <c r="N421" i="23"/>
  <c r="N422" i="23"/>
  <c r="N423" i="23"/>
  <c r="N424" i="23"/>
  <c r="N425" i="23"/>
  <c r="N426" i="23"/>
  <c r="N427" i="23"/>
  <c r="N428" i="23"/>
  <c r="N429" i="23"/>
  <c r="N430" i="23"/>
  <c r="N431" i="23"/>
  <c r="N432" i="23"/>
  <c r="N433" i="23"/>
  <c r="N434" i="23"/>
  <c r="N435" i="23"/>
  <c r="N436" i="23"/>
  <c r="N437" i="23"/>
  <c r="N438" i="23"/>
  <c r="N439" i="23"/>
  <c r="N440" i="23"/>
  <c r="N441" i="23"/>
  <c r="N442" i="23"/>
  <c r="N443" i="23"/>
  <c r="N444" i="23"/>
  <c r="N445" i="23"/>
  <c r="N446" i="23"/>
  <c r="N447" i="23"/>
  <c r="N448" i="23"/>
  <c r="N449" i="23"/>
  <c r="N450" i="23"/>
  <c r="N451" i="23"/>
  <c r="N452" i="23"/>
  <c r="N453" i="23"/>
  <c r="N454" i="23"/>
  <c r="N455" i="23"/>
  <c r="N456" i="23"/>
  <c r="N457" i="23"/>
  <c r="N458" i="23"/>
  <c r="N459" i="23"/>
  <c r="N460" i="23"/>
  <c r="N461" i="23"/>
  <c r="N462" i="23"/>
  <c r="N463" i="23"/>
  <c r="N464" i="23"/>
  <c r="N465" i="23"/>
  <c r="N466" i="23"/>
  <c r="F59" i="23"/>
  <c r="F83" i="23"/>
  <c r="F95" i="23"/>
  <c r="F107" i="23"/>
  <c r="F288" i="23"/>
  <c r="F299" i="23"/>
  <c r="F419" i="23"/>
  <c r="B19" i="17" l="1"/>
  <c r="H13" i="23"/>
  <c r="G11" i="29"/>
  <c r="G7" i="29"/>
  <c r="G9" i="29"/>
  <c r="G10" i="29"/>
  <c r="F11" i="29"/>
  <c r="F10" i="29"/>
  <c r="D10" i="29"/>
  <c r="D9" i="29"/>
  <c r="F9" i="29" s="1"/>
  <c r="D7" i="29"/>
  <c r="F7" i="29" s="1"/>
  <c r="D6" i="29"/>
  <c r="F6" i="29" s="1"/>
  <c r="G6" i="29" s="1"/>
  <c r="C11" i="29"/>
  <c r="D11" i="29" s="1"/>
  <c r="D17" i="7" l="1"/>
  <c r="K967" i="23"/>
  <c r="L967" i="23"/>
  <c r="E26" i="7" l="1"/>
  <c r="V316" i="7" l="1"/>
  <c r="V315" i="7"/>
  <c r="V314" i="7"/>
  <c r="V313" i="7"/>
  <c r="V312" i="7"/>
  <c r="V311" i="7"/>
  <c r="V310" i="7"/>
  <c r="V309" i="7"/>
  <c r="V308" i="7"/>
  <c r="V307" i="7"/>
  <c r="V306" i="7"/>
  <c r="V305" i="7"/>
  <c r="V304" i="7"/>
  <c r="V303" i="7"/>
  <c r="V302" i="7"/>
  <c r="V301" i="7"/>
  <c r="V300" i="7"/>
  <c r="V299" i="7"/>
  <c r="V298" i="7"/>
  <c r="V297" i="7"/>
  <c r="V296" i="7"/>
  <c r="V295" i="7"/>
  <c r="V294" i="7"/>
  <c r="V293" i="7"/>
  <c r="V292" i="7"/>
  <c r="V291" i="7"/>
  <c r="V290" i="7"/>
  <c r="V289" i="7"/>
  <c r="V288" i="7"/>
  <c r="V287" i="7"/>
  <c r="V286" i="7"/>
  <c r="V285" i="7"/>
  <c r="V284" i="7"/>
  <c r="V283" i="7"/>
  <c r="V282" i="7"/>
  <c r="V281" i="7"/>
  <c r="V280" i="7"/>
  <c r="V279" i="7"/>
  <c r="V278" i="7"/>
  <c r="V277" i="7"/>
  <c r="V276" i="7"/>
  <c r="V275" i="7"/>
  <c r="V274" i="7"/>
  <c r="V273" i="7"/>
  <c r="V272" i="7"/>
  <c r="V271" i="7"/>
  <c r="V270" i="7"/>
  <c r="V269" i="7"/>
  <c r="V268" i="7"/>
  <c r="V267" i="7"/>
  <c r="V266" i="7"/>
  <c r="V265" i="7"/>
  <c r="V264" i="7"/>
  <c r="V263" i="7"/>
  <c r="V262" i="7"/>
  <c r="V261" i="7"/>
  <c r="V49" i="7"/>
  <c r="V47" i="7"/>
  <c r="V45" i="7"/>
  <c r="V43" i="7"/>
  <c r="V41" i="7"/>
  <c r="V39" i="7"/>
  <c r="V37" i="7"/>
  <c r="V35" i="7"/>
  <c r="V33" i="7"/>
  <c r="V31" i="7"/>
  <c r="V29" i="7"/>
  <c r="K385" i="7"/>
  <c r="K383" i="7"/>
  <c r="K381" i="7"/>
  <c r="K379" i="7"/>
  <c r="K377" i="7"/>
  <c r="K375" i="7"/>
  <c r="K373" i="7"/>
  <c r="K371" i="7"/>
  <c r="K369" i="7"/>
  <c r="K367" i="7"/>
  <c r="K365" i="7"/>
  <c r="K363" i="7"/>
  <c r="K361" i="7"/>
  <c r="K359" i="7"/>
  <c r="K357" i="7"/>
  <c r="K355" i="7"/>
  <c r="K353" i="7"/>
  <c r="K351" i="7"/>
  <c r="K349" i="7"/>
  <c r="K347" i="7"/>
  <c r="K345" i="7"/>
  <c r="K343" i="7"/>
  <c r="K341" i="7"/>
  <c r="K339" i="7"/>
  <c r="K337" i="7"/>
  <c r="K335" i="7"/>
  <c r="K333" i="7"/>
  <c r="K331" i="7"/>
  <c r="K33" i="7"/>
  <c r="K28" i="7"/>
  <c r="K29" i="7"/>
  <c r="K30" i="7"/>
  <c r="E27" i="7"/>
  <c r="E28" i="7"/>
  <c r="E29" i="7"/>
  <c r="E30" i="7"/>
  <c r="K27" i="7" l="1"/>
  <c r="V26" i="7"/>
  <c r="K34" i="7"/>
  <c r="K36" i="7"/>
  <c r="K38" i="7"/>
  <c r="K40" i="7"/>
  <c r="K42" i="7"/>
  <c r="K44" i="7"/>
  <c r="K46" i="7"/>
  <c r="K48" i="7"/>
  <c r="K50" i="7"/>
  <c r="K52" i="7"/>
  <c r="K54" i="7"/>
  <c r="K56" i="7"/>
  <c r="K58" i="7"/>
  <c r="K60" i="7"/>
  <c r="K62" i="7"/>
  <c r="K64" i="7"/>
  <c r="K66" i="7"/>
  <c r="K68" i="7"/>
  <c r="K108" i="7"/>
  <c r="K110" i="7"/>
  <c r="K112" i="7"/>
  <c r="K114" i="7"/>
  <c r="K116" i="7"/>
  <c r="K118" i="7"/>
  <c r="K120" i="7"/>
  <c r="K122" i="7"/>
  <c r="K124" i="7"/>
  <c r="K126" i="7"/>
  <c r="K128" i="7"/>
  <c r="K130" i="7"/>
  <c r="K132" i="7"/>
  <c r="K134" i="7"/>
  <c r="K136" i="7"/>
  <c r="K139" i="7"/>
  <c r="K141" i="7"/>
  <c r="K143" i="7"/>
  <c r="K145" i="7"/>
  <c r="K147" i="7"/>
  <c r="K149" i="7"/>
  <c r="K151" i="7"/>
  <c r="K153" i="7"/>
  <c r="K155" i="7"/>
  <c r="K157" i="7"/>
  <c r="K159" i="7"/>
  <c r="K161" i="7"/>
  <c r="K163" i="7"/>
  <c r="K165" i="7"/>
  <c r="K170" i="7"/>
  <c r="K172" i="7"/>
  <c r="K174" i="7"/>
  <c r="K176" i="7"/>
  <c r="K178" i="7"/>
  <c r="K180" i="7"/>
  <c r="K182" i="7"/>
  <c r="K184" i="7"/>
  <c r="K186" i="7"/>
  <c r="K188" i="7"/>
  <c r="K191" i="7"/>
  <c r="K193" i="7"/>
  <c r="K195" i="7"/>
  <c r="K197" i="7"/>
  <c r="K199" i="7"/>
  <c r="K201" i="7"/>
  <c r="K203" i="7"/>
  <c r="K205" i="7"/>
  <c r="K207" i="7"/>
  <c r="K209" i="7"/>
  <c r="K212" i="7"/>
  <c r="K214" i="7"/>
  <c r="K216" i="7"/>
  <c r="K218" i="7"/>
  <c r="K220" i="7"/>
  <c r="K222" i="7"/>
  <c r="K224" i="7"/>
  <c r="K226" i="7"/>
  <c r="K231" i="7"/>
  <c r="K233" i="7"/>
  <c r="K235" i="7"/>
  <c r="K237" i="7"/>
  <c r="K239" i="7"/>
  <c r="K241" i="7"/>
  <c r="K243" i="7"/>
  <c r="K245" i="7"/>
  <c r="K247" i="7"/>
  <c r="K249" i="7"/>
  <c r="K252" i="7"/>
  <c r="K254" i="7"/>
  <c r="K256" i="7"/>
  <c r="K258" i="7"/>
  <c r="K260" i="7"/>
  <c r="K262" i="7"/>
  <c r="K264" i="7"/>
  <c r="K266" i="7"/>
  <c r="K268" i="7"/>
  <c r="K270" i="7"/>
  <c r="K272" i="7"/>
  <c r="K274" i="7"/>
  <c r="K277" i="7"/>
  <c r="K279" i="7"/>
  <c r="K281" i="7"/>
  <c r="K283" i="7"/>
  <c r="K285" i="7"/>
  <c r="K287" i="7"/>
  <c r="K289" i="7"/>
  <c r="K291" i="7"/>
  <c r="K293" i="7"/>
  <c r="K295" i="7"/>
  <c r="K299" i="7"/>
  <c r="K301" i="7"/>
  <c r="K303" i="7"/>
  <c r="K305" i="7"/>
  <c r="K307" i="7"/>
  <c r="K309" i="7"/>
  <c r="K311" i="7"/>
  <c r="K313" i="7"/>
  <c r="K315" i="7"/>
  <c r="K317" i="7"/>
  <c r="K319" i="7"/>
  <c r="K321" i="7"/>
  <c r="K323" i="7"/>
  <c r="K325" i="7"/>
  <c r="K327" i="7"/>
  <c r="K70" i="7"/>
  <c r="K72" i="7"/>
  <c r="K74" i="7"/>
  <c r="K76" i="7"/>
  <c r="K78" i="7"/>
  <c r="K80" i="7"/>
  <c r="K82" i="7"/>
  <c r="K84" i="7"/>
  <c r="K86" i="7"/>
  <c r="K88" i="7"/>
  <c r="K90" i="7"/>
  <c r="K92" i="7"/>
  <c r="K94" i="7"/>
  <c r="K96" i="7"/>
  <c r="K98" i="7"/>
  <c r="K100" i="7"/>
  <c r="K102" i="7"/>
  <c r="K104" i="7"/>
  <c r="K106" i="7"/>
  <c r="K211" i="7"/>
  <c r="K213" i="7"/>
  <c r="K215" i="7"/>
  <c r="K217" i="7"/>
  <c r="K219" i="7"/>
  <c r="K221" i="7"/>
  <c r="K223" i="7"/>
  <c r="K225" i="7"/>
  <c r="V28" i="7"/>
  <c r="V30" i="7"/>
  <c r="V32" i="7"/>
  <c r="V34" i="7"/>
  <c r="V36" i="7"/>
  <c r="V38" i="7"/>
  <c r="V40" i="7"/>
  <c r="V42" i="7"/>
  <c r="V44" i="7"/>
  <c r="V46" i="7"/>
  <c r="V48" i="7"/>
  <c r="K330" i="7"/>
  <c r="K332" i="7"/>
  <c r="K334" i="7"/>
  <c r="K336" i="7"/>
  <c r="K338" i="7"/>
  <c r="K340" i="7"/>
  <c r="K342" i="7"/>
  <c r="K344" i="7"/>
  <c r="K346" i="7"/>
  <c r="K348" i="7"/>
  <c r="K350" i="7"/>
  <c r="K352" i="7"/>
  <c r="K354" i="7"/>
  <c r="K356" i="7"/>
  <c r="K358" i="7"/>
  <c r="K360" i="7"/>
  <c r="K362" i="7"/>
  <c r="K364" i="7"/>
  <c r="K366" i="7"/>
  <c r="K368" i="7"/>
  <c r="K370" i="7"/>
  <c r="K372" i="7"/>
  <c r="K374" i="7"/>
  <c r="K376" i="7"/>
  <c r="K378" i="7"/>
  <c r="K380" i="7"/>
  <c r="K382" i="7"/>
  <c r="K384" i="7"/>
  <c r="K298" i="7"/>
  <c r="K300" i="7"/>
  <c r="K302" i="7"/>
  <c r="K304" i="7"/>
  <c r="K306" i="7"/>
  <c r="K308" i="7"/>
  <c r="K310" i="7"/>
  <c r="K312" i="7"/>
  <c r="K314" i="7"/>
  <c r="K316" i="7"/>
  <c r="K318" i="7"/>
  <c r="K320" i="7"/>
  <c r="K322" i="7"/>
  <c r="K324" i="7"/>
  <c r="K326" i="7"/>
  <c r="K276" i="7"/>
  <c r="K278" i="7"/>
  <c r="K280" i="7"/>
  <c r="K282" i="7"/>
  <c r="K284" i="7"/>
  <c r="K286" i="7"/>
  <c r="K288" i="7"/>
  <c r="K290" i="7"/>
  <c r="K292" i="7"/>
  <c r="K294" i="7"/>
  <c r="K251" i="7"/>
  <c r="K253" i="7"/>
  <c r="K255" i="7"/>
  <c r="K257" i="7"/>
  <c r="K259" i="7"/>
  <c r="K261" i="7"/>
  <c r="K263" i="7"/>
  <c r="K265" i="7"/>
  <c r="K267" i="7"/>
  <c r="K269" i="7"/>
  <c r="K271" i="7"/>
  <c r="K273" i="7"/>
  <c r="K230" i="7"/>
  <c r="K232" i="7"/>
  <c r="K234" i="7"/>
  <c r="K236" i="7"/>
  <c r="K238" i="7"/>
  <c r="K240" i="7"/>
  <c r="K242" i="7"/>
  <c r="K244" i="7"/>
  <c r="K246" i="7"/>
  <c r="K248" i="7"/>
  <c r="K190" i="7"/>
  <c r="K192" i="7"/>
  <c r="K194" i="7"/>
  <c r="K196" i="7"/>
  <c r="K198" i="7"/>
  <c r="K200" i="7"/>
  <c r="K202" i="7"/>
  <c r="K204" i="7"/>
  <c r="K206" i="7"/>
  <c r="K208" i="7"/>
  <c r="K169" i="7"/>
  <c r="K171" i="7"/>
  <c r="K173" i="7"/>
  <c r="K175" i="7"/>
  <c r="K177" i="7"/>
  <c r="K179" i="7"/>
  <c r="K181" i="7"/>
  <c r="K183" i="7"/>
  <c r="K185" i="7"/>
  <c r="K187" i="7"/>
  <c r="K138" i="7"/>
  <c r="K140" i="7"/>
  <c r="K142" i="7"/>
  <c r="K144" i="7"/>
  <c r="K146" i="7"/>
  <c r="K148" i="7"/>
  <c r="K150" i="7"/>
  <c r="K152" i="7"/>
  <c r="K154" i="7"/>
  <c r="K156" i="7"/>
  <c r="K158" i="7"/>
  <c r="K160" i="7"/>
  <c r="K162" i="7"/>
  <c r="K164" i="7"/>
  <c r="K109" i="7"/>
  <c r="K111" i="7"/>
  <c r="K113" i="7"/>
  <c r="K115" i="7"/>
  <c r="K117" i="7"/>
  <c r="K119" i="7"/>
  <c r="K121" i="7"/>
  <c r="K123" i="7"/>
  <c r="K125" i="7"/>
  <c r="K127" i="7"/>
  <c r="K129" i="7"/>
  <c r="K131" i="7"/>
  <c r="K133" i="7"/>
  <c r="K135" i="7"/>
  <c r="K71" i="7"/>
  <c r="K73" i="7"/>
  <c r="K75" i="7"/>
  <c r="K77" i="7"/>
  <c r="K79" i="7"/>
  <c r="K81" i="7"/>
  <c r="K83" i="7"/>
  <c r="K85" i="7"/>
  <c r="K87" i="7"/>
  <c r="K89" i="7"/>
  <c r="K91" i="7"/>
  <c r="K93" i="7"/>
  <c r="K95" i="7"/>
  <c r="K97" i="7"/>
  <c r="K99" i="7"/>
  <c r="K101" i="7"/>
  <c r="K103" i="7"/>
  <c r="K105" i="7"/>
  <c r="K35" i="7"/>
  <c r="K37" i="7"/>
  <c r="K39" i="7"/>
  <c r="K41" i="7"/>
  <c r="K43" i="7"/>
  <c r="K45" i="7"/>
  <c r="K47" i="7"/>
  <c r="K49" i="7"/>
  <c r="K51" i="7"/>
  <c r="K53" i="7"/>
  <c r="K55" i="7"/>
  <c r="K57" i="7"/>
  <c r="K59" i="7"/>
  <c r="K61" i="7"/>
  <c r="K63" i="7"/>
  <c r="K65" i="7"/>
  <c r="K67" i="7"/>
  <c r="L23" i="17" l="1"/>
  <c r="L25" i="17"/>
  <c r="K26" i="7" l="1"/>
  <c r="P262" i="7"/>
  <c r="P263" i="7"/>
  <c r="P264" i="7"/>
  <c r="P265" i="7"/>
  <c r="P266" i="7"/>
  <c r="P267" i="7"/>
  <c r="P268" i="7"/>
  <c r="P269" i="7"/>
  <c r="P270" i="7"/>
  <c r="P271" i="7"/>
  <c r="P272" i="7"/>
  <c r="P273" i="7"/>
  <c r="P274" i="7"/>
  <c r="P275" i="7"/>
  <c r="P276" i="7"/>
  <c r="P277" i="7"/>
  <c r="P278" i="7"/>
  <c r="P279" i="7"/>
  <c r="P280" i="7"/>
  <c r="P281" i="7"/>
  <c r="P282" i="7"/>
  <c r="P283" i="7"/>
  <c r="P284" i="7"/>
  <c r="P285" i="7"/>
  <c r="P286" i="7"/>
  <c r="P287" i="7"/>
  <c r="P288" i="7"/>
  <c r="P289" i="7"/>
  <c r="P290" i="7"/>
  <c r="P291" i="7"/>
  <c r="P292" i="7"/>
  <c r="P293" i="7"/>
  <c r="P294" i="7"/>
  <c r="P295" i="7"/>
  <c r="P296" i="7"/>
  <c r="P297" i="7"/>
  <c r="P298" i="7"/>
  <c r="P299" i="7"/>
  <c r="P300" i="7"/>
  <c r="P301" i="7"/>
  <c r="P302" i="7"/>
  <c r="P303" i="7"/>
  <c r="P304" i="7"/>
  <c r="P305" i="7"/>
  <c r="P306" i="7"/>
  <c r="P307" i="7"/>
  <c r="P308" i="7"/>
  <c r="P309" i="7"/>
  <c r="P310" i="7"/>
  <c r="P311" i="7"/>
  <c r="P312" i="7"/>
  <c r="P313" i="7"/>
  <c r="P314" i="7"/>
  <c r="P315" i="7"/>
  <c r="P316" i="7"/>
  <c r="P261" i="7"/>
  <c r="P252" i="7"/>
  <c r="P253" i="7"/>
  <c r="P254" i="7"/>
  <c r="P255" i="7"/>
  <c r="P256" i="7"/>
  <c r="P257" i="7"/>
  <c r="P258" i="7"/>
  <c r="P251" i="7"/>
  <c r="P226" i="7"/>
  <c r="P227" i="7"/>
  <c r="P228" i="7"/>
  <c r="P229" i="7"/>
  <c r="P230" i="7"/>
  <c r="P231" i="7"/>
  <c r="P232" i="7"/>
  <c r="P233" i="7"/>
  <c r="P234" i="7"/>
  <c r="P235" i="7"/>
  <c r="P236" i="7"/>
  <c r="P237" i="7"/>
  <c r="P238" i="7"/>
  <c r="P239" i="7"/>
  <c r="P240" i="7"/>
  <c r="P241" i="7"/>
  <c r="P242" i="7"/>
  <c r="P243" i="7"/>
  <c r="P244" i="7"/>
  <c r="P245" i="7"/>
  <c r="P246" i="7"/>
  <c r="P247" i="7"/>
  <c r="P248" i="7"/>
  <c r="P225" i="7"/>
  <c r="P201" i="7"/>
  <c r="P202" i="7"/>
  <c r="P203" i="7"/>
  <c r="P204" i="7"/>
  <c r="P205" i="7"/>
  <c r="P206" i="7"/>
  <c r="P207" i="7"/>
  <c r="P208" i="7"/>
  <c r="P209" i="7"/>
  <c r="P210" i="7"/>
  <c r="P211" i="7"/>
  <c r="P212" i="7"/>
  <c r="P213" i="7"/>
  <c r="P214" i="7"/>
  <c r="P215" i="7"/>
  <c r="P216" i="7"/>
  <c r="P217" i="7"/>
  <c r="P218" i="7"/>
  <c r="P219" i="7"/>
  <c r="P220" i="7"/>
  <c r="P221" i="7"/>
  <c r="P222" i="7"/>
  <c r="P223" i="7"/>
  <c r="P200" i="7"/>
  <c r="P176" i="7"/>
  <c r="P177" i="7"/>
  <c r="P178" i="7"/>
  <c r="P179" i="7"/>
  <c r="P180" i="7"/>
  <c r="P181" i="7"/>
  <c r="P182" i="7"/>
  <c r="P183" i="7"/>
  <c r="P184" i="7"/>
  <c r="P185" i="7"/>
  <c r="P186" i="7"/>
  <c r="P187" i="7"/>
  <c r="P188" i="7"/>
  <c r="P189" i="7"/>
  <c r="P190" i="7"/>
  <c r="P191" i="7"/>
  <c r="P192" i="7"/>
  <c r="P193" i="7"/>
  <c r="P194" i="7"/>
  <c r="P195" i="7"/>
  <c r="P196" i="7"/>
  <c r="P197" i="7"/>
  <c r="P198" i="7"/>
  <c r="P175" i="7"/>
  <c r="P159" i="7"/>
  <c r="P160" i="7"/>
  <c r="P161" i="7"/>
  <c r="P162" i="7"/>
  <c r="P163" i="7"/>
  <c r="P164" i="7"/>
  <c r="P165" i="7"/>
  <c r="P166" i="7"/>
  <c r="P167" i="7"/>
  <c r="P168" i="7"/>
  <c r="P169" i="7"/>
  <c r="P170" i="7"/>
  <c r="P171" i="7"/>
  <c r="P172" i="7"/>
  <c r="P173" i="7"/>
  <c r="P158" i="7"/>
  <c r="P132" i="7"/>
  <c r="P133" i="7"/>
  <c r="P134" i="7"/>
  <c r="P135" i="7"/>
  <c r="P136" i="7"/>
  <c r="P137" i="7"/>
  <c r="P138" i="7"/>
  <c r="P139" i="7"/>
  <c r="P140" i="7"/>
  <c r="P141" i="7"/>
  <c r="P142" i="7"/>
  <c r="P143" i="7"/>
  <c r="P144" i="7"/>
  <c r="P145" i="7"/>
  <c r="P146" i="7"/>
  <c r="P147" i="7"/>
  <c r="P148" i="7"/>
  <c r="P149" i="7"/>
  <c r="P150" i="7"/>
  <c r="P151" i="7"/>
  <c r="P152" i="7"/>
  <c r="P153" i="7"/>
  <c r="P154" i="7"/>
  <c r="P131" i="7"/>
  <c r="P107" i="7"/>
  <c r="P108" i="7"/>
  <c r="P109" i="7"/>
  <c r="P110" i="7"/>
  <c r="P111" i="7"/>
  <c r="P112" i="7"/>
  <c r="P113" i="7"/>
  <c r="P114" i="7"/>
  <c r="P115" i="7"/>
  <c r="P116" i="7"/>
  <c r="P117" i="7"/>
  <c r="P118" i="7"/>
  <c r="P119" i="7"/>
  <c r="P120" i="7"/>
  <c r="P121" i="7"/>
  <c r="P122" i="7"/>
  <c r="P123" i="7"/>
  <c r="P124" i="7"/>
  <c r="P125" i="7"/>
  <c r="P126" i="7"/>
  <c r="P127" i="7"/>
  <c r="P128" i="7"/>
  <c r="P129" i="7"/>
  <c r="P106" i="7"/>
  <c r="P82" i="7"/>
  <c r="P83" i="7"/>
  <c r="P84" i="7"/>
  <c r="P85" i="7"/>
  <c r="P86" i="7"/>
  <c r="P87" i="7"/>
  <c r="P88" i="7"/>
  <c r="P89" i="7"/>
  <c r="P90" i="7"/>
  <c r="P91" i="7"/>
  <c r="P92" i="7"/>
  <c r="P93" i="7"/>
  <c r="P94" i="7"/>
  <c r="P95" i="7"/>
  <c r="P96" i="7"/>
  <c r="P97" i="7"/>
  <c r="P98" i="7"/>
  <c r="P99" i="7"/>
  <c r="P100" i="7"/>
  <c r="P101" i="7"/>
  <c r="P102" i="7"/>
  <c r="P103" i="7"/>
  <c r="P104" i="7"/>
  <c r="P81" i="7"/>
  <c r="P57" i="7"/>
  <c r="P58" i="7"/>
  <c r="P59" i="7"/>
  <c r="P60" i="7"/>
  <c r="P61" i="7"/>
  <c r="P62" i="7"/>
  <c r="P63" i="7"/>
  <c r="P64" i="7"/>
  <c r="P65" i="7"/>
  <c r="P66" i="7"/>
  <c r="P67" i="7"/>
  <c r="P68" i="7"/>
  <c r="P69" i="7"/>
  <c r="P70" i="7"/>
  <c r="P71" i="7"/>
  <c r="P72" i="7"/>
  <c r="P73" i="7"/>
  <c r="P74" i="7"/>
  <c r="P75" i="7"/>
  <c r="P76" i="7"/>
  <c r="P77" i="7"/>
  <c r="P78" i="7"/>
  <c r="P79" i="7"/>
  <c r="P56" i="7"/>
  <c r="P52" i="7"/>
  <c r="P53" i="7"/>
  <c r="P54" i="7"/>
  <c r="P51" i="7"/>
  <c r="P27" i="7"/>
  <c r="P28" i="7"/>
  <c r="P29" i="7"/>
  <c r="P30" i="7"/>
  <c r="P31" i="7"/>
  <c r="P32" i="7"/>
  <c r="P33" i="7"/>
  <c r="P34" i="7"/>
  <c r="P35" i="7"/>
  <c r="P36" i="7"/>
  <c r="P37" i="7"/>
  <c r="P38" i="7"/>
  <c r="P39" i="7"/>
  <c r="P40" i="7"/>
  <c r="P41" i="7"/>
  <c r="P42" i="7"/>
  <c r="P43" i="7"/>
  <c r="P44" i="7"/>
  <c r="P45" i="7"/>
  <c r="P46" i="7"/>
  <c r="P47" i="7"/>
  <c r="P48" i="7"/>
  <c r="P49" i="7"/>
  <c r="E331" i="7"/>
  <c r="E332" i="7"/>
  <c r="E333" i="7"/>
  <c r="E334" i="7"/>
  <c r="E335" i="7"/>
  <c r="E336" i="7"/>
  <c r="E337" i="7"/>
  <c r="E338" i="7"/>
  <c r="E339" i="7"/>
  <c r="E340" i="7"/>
  <c r="E341" i="7"/>
  <c r="E342" i="7"/>
  <c r="E343" i="7"/>
  <c r="E344" i="7"/>
  <c r="E345" i="7"/>
  <c r="E346" i="7"/>
  <c r="E347" i="7"/>
  <c r="E348" i="7"/>
  <c r="E349" i="7"/>
  <c r="E350" i="7"/>
  <c r="E351" i="7"/>
  <c r="E352" i="7"/>
  <c r="E353" i="7"/>
  <c r="E354" i="7"/>
  <c r="E355" i="7"/>
  <c r="E356" i="7"/>
  <c r="E357" i="7"/>
  <c r="E358" i="7"/>
  <c r="E359" i="7"/>
  <c r="E360" i="7"/>
  <c r="E361" i="7"/>
  <c r="E362" i="7"/>
  <c r="E363" i="7"/>
  <c r="E364" i="7"/>
  <c r="E365" i="7"/>
  <c r="E366" i="7"/>
  <c r="E367" i="7"/>
  <c r="E368" i="7"/>
  <c r="E369" i="7"/>
  <c r="E370" i="7"/>
  <c r="E371" i="7"/>
  <c r="E372" i="7"/>
  <c r="E373" i="7"/>
  <c r="E374" i="7"/>
  <c r="E375" i="7"/>
  <c r="E376" i="7"/>
  <c r="E377" i="7"/>
  <c r="E378" i="7"/>
  <c r="E379" i="7"/>
  <c r="E380" i="7"/>
  <c r="E381" i="7"/>
  <c r="E382" i="7"/>
  <c r="E383" i="7"/>
  <c r="E384" i="7"/>
  <c r="E385" i="7"/>
  <c r="E330" i="7"/>
  <c r="E299" i="7"/>
  <c r="E300" i="7"/>
  <c r="E301" i="7"/>
  <c r="E302" i="7"/>
  <c r="E303" i="7"/>
  <c r="E304" i="7"/>
  <c r="E305" i="7"/>
  <c r="E306" i="7"/>
  <c r="E307" i="7"/>
  <c r="E308" i="7"/>
  <c r="E309" i="7"/>
  <c r="E310" i="7"/>
  <c r="E311" i="7"/>
  <c r="E312" i="7"/>
  <c r="E313" i="7"/>
  <c r="E314" i="7"/>
  <c r="E315" i="7"/>
  <c r="E316" i="7"/>
  <c r="E317" i="7"/>
  <c r="E318" i="7"/>
  <c r="E319" i="7"/>
  <c r="E320" i="7"/>
  <c r="E321" i="7"/>
  <c r="E322" i="7"/>
  <c r="E323" i="7"/>
  <c r="E324" i="7"/>
  <c r="E325" i="7"/>
  <c r="E326" i="7"/>
  <c r="E327" i="7"/>
  <c r="E298" i="7"/>
  <c r="E277" i="7"/>
  <c r="E278" i="7"/>
  <c r="E279" i="7"/>
  <c r="E280" i="7"/>
  <c r="E281" i="7"/>
  <c r="E282" i="7"/>
  <c r="E283" i="7"/>
  <c r="E284" i="7"/>
  <c r="E285" i="7"/>
  <c r="E286" i="7"/>
  <c r="E287" i="7"/>
  <c r="E288" i="7"/>
  <c r="E289" i="7"/>
  <c r="E290" i="7"/>
  <c r="E291" i="7"/>
  <c r="E292" i="7"/>
  <c r="E293" i="7"/>
  <c r="E294" i="7"/>
  <c r="E295" i="7"/>
  <c r="E276" i="7"/>
  <c r="E252" i="7"/>
  <c r="E253" i="7"/>
  <c r="E254" i="7"/>
  <c r="E255" i="7"/>
  <c r="E256" i="7"/>
  <c r="E257" i="7"/>
  <c r="E258" i="7"/>
  <c r="E259" i="7"/>
  <c r="E260" i="7"/>
  <c r="E261" i="7"/>
  <c r="E262" i="7"/>
  <c r="E263" i="7"/>
  <c r="E264" i="7"/>
  <c r="E265" i="7"/>
  <c r="E266" i="7"/>
  <c r="E267" i="7"/>
  <c r="E268" i="7"/>
  <c r="E269" i="7"/>
  <c r="E270" i="7"/>
  <c r="E271" i="7"/>
  <c r="E272" i="7"/>
  <c r="E273" i="7"/>
  <c r="E274" i="7"/>
  <c r="E251" i="7"/>
  <c r="E231" i="7"/>
  <c r="E232" i="7"/>
  <c r="E233" i="7"/>
  <c r="E234" i="7"/>
  <c r="E235" i="7"/>
  <c r="E236" i="7"/>
  <c r="E237" i="7"/>
  <c r="E238" i="7"/>
  <c r="E239" i="7"/>
  <c r="E240" i="7"/>
  <c r="E241" i="7"/>
  <c r="E242" i="7"/>
  <c r="E243" i="7"/>
  <c r="E244" i="7"/>
  <c r="E245" i="7"/>
  <c r="E246" i="7"/>
  <c r="E247" i="7"/>
  <c r="E248" i="7"/>
  <c r="E249" i="7"/>
  <c r="E230" i="7"/>
  <c r="E212" i="7"/>
  <c r="E213" i="7"/>
  <c r="E214" i="7"/>
  <c r="E215" i="7"/>
  <c r="E216" i="7"/>
  <c r="E217" i="7"/>
  <c r="E218" i="7"/>
  <c r="E219" i="7"/>
  <c r="E220" i="7"/>
  <c r="E221" i="7"/>
  <c r="E222" i="7"/>
  <c r="E223" i="7"/>
  <c r="E224" i="7"/>
  <c r="E225" i="7"/>
  <c r="E226" i="7"/>
  <c r="E211" i="7"/>
  <c r="E191" i="7"/>
  <c r="E192" i="7"/>
  <c r="E193" i="7"/>
  <c r="E194" i="7"/>
  <c r="E195" i="7"/>
  <c r="E196" i="7"/>
  <c r="E197" i="7"/>
  <c r="E198" i="7"/>
  <c r="E199" i="7"/>
  <c r="E200" i="7"/>
  <c r="E201" i="7"/>
  <c r="E202" i="7"/>
  <c r="E203" i="7"/>
  <c r="E204" i="7"/>
  <c r="E205" i="7"/>
  <c r="E206" i="7"/>
  <c r="E207" i="7"/>
  <c r="E208" i="7"/>
  <c r="E209" i="7"/>
  <c r="E190" i="7"/>
  <c r="E170" i="7"/>
  <c r="E171" i="7"/>
  <c r="E172" i="7"/>
  <c r="E173" i="7"/>
  <c r="E174" i="7"/>
  <c r="E175" i="7"/>
  <c r="E176" i="7"/>
  <c r="E177" i="7"/>
  <c r="E178" i="7"/>
  <c r="E179" i="7"/>
  <c r="E180" i="7"/>
  <c r="E181" i="7"/>
  <c r="E182" i="7"/>
  <c r="E183" i="7"/>
  <c r="E184" i="7"/>
  <c r="E185" i="7"/>
  <c r="E186" i="7"/>
  <c r="E187" i="7"/>
  <c r="E188" i="7"/>
  <c r="E169" i="7"/>
  <c r="E139" i="7"/>
  <c r="E140" i="7"/>
  <c r="E141" i="7"/>
  <c r="E142" i="7"/>
  <c r="E143" i="7"/>
  <c r="E144" i="7"/>
  <c r="E145" i="7"/>
  <c r="E146" i="7"/>
  <c r="E147" i="7"/>
  <c r="E148" i="7"/>
  <c r="E149" i="7"/>
  <c r="E150" i="7"/>
  <c r="E151" i="7"/>
  <c r="E152" i="7"/>
  <c r="E153" i="7"/>
  <c r="E154" i="7"/>
  <c r="E155" i="7"/>
  <c r="E156" i="7"/>
  <c r="E157" i="7"/>
  <c r="E158" i="7"/>
  <c r="E159" i="7"/>
  <c r="E160" i="7"/>
  <c r="E161" i="7"/>
  <c r="E162" i="7"/>
  <c r="E163" i="7"/>
  <c r="E164" i="7"/>
  <c r="E165" i="7"/>
  <c r="E138" i="7"/>
  <c r="E109" i="7"/>
  <c r="E110" i="7"/>
  <c r="E111" i="7"/>
  <c r="E112" i="7"/>
  <c r="E113" i="7"/>
  <c r="E114" i="7"/>
  <c r="E115" i="7"/>
  <c r="E116" i="7"/>
  <c r="E117" i="7"/>
  <c r="E118" i="7"/>
  <c r="E119" i="7"/>
  <c r="E120" i="7"/>
  <c r="E121" i="7"/>
  <c r="E122" i="7"/>
  <c r="E123" i="7"/>
  <c r="E124" i="7"/>
  <c r="E125" i="7"/>
  <c r="E126" i="7"/>
  <c r="E127" i="7"/>
  <c r="E128" i="7"/>
  <c r="E129" i="7"/>
  <c r="E130" i="7"/>
  <c r="E131" i="7"/>
  <c r="E132" i="7"/>
  <c r="E133" i="7"/>
  <c r="E134" i="7"/>
  <c r="E135" i="7"/>
  <c r="E108" i="7"/>
  <c r="E71" i="7"/>
  <c r="E72" i="7"/>
  <c r="E73" i="7"/>
  <c r="E74" i="7"/>
  <c r="E75" i="7"/>
  <c r="E76" i="7"/>
  <c r="E77" i="7"/>
  <c r="E78" i="7"/>
  <c r="E79" i="7"/>
  <c r="E80" i="7"/>
  <c r="E81" i="7"/>
  <c r="E82" i="7"/>
  <c r="E83" i="7"/>
  <c r="E84" i="7"/>
  <c r="E85" i="7"/>
  <c r="E86" i="7"/>
  <c r="E87" i="7"/>
  <c r="E88" i="7"/>
  <c r="E89" i="7"/>
  <c r="E90" i="7"/>
  <c r="E91" i="7"/>
  <c r="E92" i="7"/>
  <c r="E93" i="7"/>
  <c r="E94" i="7"/>
  <c r="E95" i="7"/>
  <c r="E96" i="7"/>
  <c r="E97" i="7"/>
  <c r="E98" i="7"/>
  <c r="E99" i="7"/>
  <c r="E100" i="7"/>
  <c r="E101" i="7"/>
  <c r="E102" i="7"/>
  <c r="E103" i="7"/>
  <c r="E104" i="7"/>
  <c r="E105" i="7"/>
  <c r="E70" i="7"/>
  <c r="E34" i="7"/>
  <c r="E35" i="7"/>
  <c r="E36" i="7"/>
  <c r="E37" i="7"/>
  <c r="E38" i="7"/>
  <c r="E39" i="7"/>
  <c r="E40" i="7"/>
  <c r="E41" i="7"/>
  <c r="E42" i="7"/>
  <c r="E43" i="7"/>
  <c r="E44" i="7"/>
  <c r="E45" i="7"/>
  <c r="E46" i="7"/>
  <c r="E47" i="7"/>
  <c r="E48" i="7"/>
  <c r="E49" i="7"/>
  <c r="E50" i="7"/>
  <c r="E51" i="7"/>
  <c r="E52" i="7"/>
  <c r="E53" i="7"/>
  <c r="E54" i="7"/>
  <c r="E55" i="7"/>
  <c r="E56" i="7"/>
  <c r="E57" i="7"/>
  <c r="E58" i="7"/>
  <c r="E59" i="7"/>
  <c r="E60" i="7"/>
  <c r="E61" i="7"/>
  <c r="E62" i="7"/>
  <c r="E63" i="7"/>
  <c r="E64" i="7"/>
  <c r="E65" i="7"/>
  <c r="E66" i="7"/>
  <c r="E67" i="7"/>
  <c r="E68" i="7"/>
  <c r="E33" i="7"/>
  <c r="P26" i="7"/>
  <c r="L630" i="23"/>
  <c r="K731" i="23"/>
  <c r="K781" i="23"/>
  <c r="L609" i="23"/>
  <c r="L469" i="23"/>
  <c r="K586" i="23"/>
  <c r="L803" i="23"/>
  <c r="K869" i="23"/>
  <c r="L496" i="23"/>
  <c r="L779" i="23"/>
  <c r="L678" i="23"/>
  <c r="L725" i="23"/>
  <c r="L600" i="23"/>
  <c r="L945" i="23"/>
  <c r="K888" i="23"/>
  <c r="L793" i="23"/>
  <c r="K538" i="23"/>
  <c r="K533" i="23"/>
  <c r="L759" i="23"/>
  <c r="K518" i="23"/>
  <c r="L583" i="23"/>
  <c r="K717" i="23"/>
  <c r="K468" i="23"/>
  <c r="K752" i="23"/>
  <c r="L666" i="23"/>
  <c r="K864" i="23"/>
  <c r="L825" i="23"/>
  <c r="K579" i="23"/>
  <c r="L549" i="23"/>
  <c r="L499" i="23"/>
  <c r="L714" i="23"/>
  <c r="K486" i="23"/>
  <c r="L798" i="23"/>
  <c r="K849" i="23"/>
  <c r="L858" i="23"/>
  <c r="K966" i="23"/>
  <c r="K510" i="23"/>
  <c r="K611" i="23"/>
  <c r="L561" i="23"/>
  <c r="K777" i="23"/>
  <c r="K492" i="23"/>
  <c r="K625" i="23"/>
  <c r="L755" i="23"/>
  <c r="L767" i="23"/>
  <c r="L806" i="23"/>
  <c r="L651" i="23"/>
  <c r="L754" i="23"/>
  <c r="L664" i="23"/>
  <c r="K761" i="23"/>
  <c r="L719" i="23"/>
  <c r="K844" i="23"/>
  <c r="L533" i="23"/>
  <c r="L701" i="23"/>
  <c r="L786" i="23"/>
  <c r="K776" i="23"/>
  <c r="K574" i="23"/>
  <c r="K566" i="23"/>
  <c r="K790" i="23"/>
  <c r="K902" i="23"/>
  <c r="L834" i="23"/>
  <c r="L822" i="23"/>
  <c r="L805" i="23"/>
  <c r="K918" i="23"/>
  <c r="K656" i="23"/>
  <c r="K667" i="23"/>
  <c r="K728" i="23"/>
  <c r="K474" i="23"/>
  <c r="L486" i="23"/>
  <c r="K692" i="23"/>
  <c r="K882" i="23"/>
  <c r="L508" i="23"/>
  <c r="K853" i="23"/>
  <c r="L782" i="23"/>
  <c r="K641" i="23"/>
  <c r="L591" i="23"/>
  <c r="L682" i="23"/>
  <c r="L727" i="23"/>
  <c r="L868" i="23"/>
  <c r="K898" i="23"/>
  <c r="K867" i="23"/>
  <c r="L944" i="23"/>
  <c r="L605" i="23"/>
  <c r="L820" i="23"/>
  <c r="K485" i="23"/>
  <c r="L778" i="23"/>
  <c r="K516" i="23"/>
  <c r="L874" i="23"/>
  <c r="L700" i="23"/>
  <c r="L890" i="23"/>
  <c r="K512" i="23"/>
  <c r="K578" i="23"/>
  <c r="L638" i="23"/>
  <c r="K946" i="23"/>
  <c r="K722" i="23"/>
  <c r="K746" i="23"/>
  <c r="K532" i="23"/>
  <c r="K715" i="23"/>
  <c r="K571" i="23"/>
  <c r="K565" i="23"/>
  <c r="K567" i="23"/>
  <c r="L490" i="23"/>
  <c r="L650" i="23"/>
  <c r="K593" i="23"/>
  <c r="L959" i="23"/>
  <c r="L629" i="23"/>
  <c r="K747" i="23"/>
  <c r="K595" i="23"/>
  <c r="L593" i="23"/>
  <c r="K806" i="23"/>
  <c r="L791" i="23"/>
  <c r="K580" i="23"/>
  <c r="K745" i="23"/>
  <c r="K604" i="23"/>
  <c r="L590" i="23"/>
  <c r="L780" i="23"/>
  <c r="L594" i="23"/>
  <c r="K798" i="23"/>
  <c r="K617" i="23"/>
  <c r="L766" i="23"/>
  <c r="K741" i="23"/>
  <c r="K483" i="23"/>
  <c r="L534" i="23"/>
  <c r="L818" i="23"/>
  <c r="L783" i="23"/>
  <c r="K871" i="23"/>
  <c r="K542" i="23"/>
  <c r="K572" i="23"/>
  <c r="L514" i="23"/>
  <c r="K935" i="23"/>
  <c r="L566" i="23"/>
  <c r="L936" i="23"/>
  <c r="K600" i="23"/>
  <c r="L739" i="23"/>
  <c r="K876" i="23"/>
  <c r="K911" i="23"/>
  <c r="K638" i="23"/>
  <c r="L553" i="23"/>
  <c r="L582" i="23"/>
  <c r="L960" i="23"/>
  <c r="K816" i="23"/>
  <c r="L642" i="23"/>
  <c r="L795" i="23"/>
  <c r="K758" i="23"/>
  <c r="K712" i="23"/>
  <c r="L729" i="23"/>
  <c r="L478" i="23"/>
  <c r="K905" i="23"/>
  <c r="L565" i="23"/>
  <c r="K637" i="23"/>
  <c r="K868" i="23"/>
  <c r="L735" i="23"/>
  <c r="K704" i="23"/>
  <c r="K661" i="23"/>
  <c r="K520" i="23"/>
  <c r="L771" i="23"/>
  <c r="L495" i="23"/>
  <c r="K820" i="23"/>
  <c r="L667" i="23"/>
  <c r="K917" i="23"/>
  <c r="L588" i="23"/>
  <c r="L672" i="23"/>
  <c r="L544" i="23"/>
  <c r="L877" i="23"/>
  <c r="L742" i="23"/>
  <c r="L668" i="23"/>
  <c r="L525" i="23"/>
  <c r="K894" i="23"/>
  <c r="L472" i="23"/>
  <c r="K789" i="23"/>
  <c r="K842" i="23"/>
  <c r="L962" i="23"/>
  <c r="L488" i="23"/>
  <c r="L768" i="23"/>
  <c r="L570" i="23"/>
  <c r="K657" i="23"/>
  <c r="L873" i="23"/>
  <c r="L545" i="23"/>
  <c r="K821" i="23"/>
  <c r="K703" i="23"/>
  <c r="L929" i="23"/>
  <c r="K561" i="23"/>
  <c r="L579" i="23"/>
  <c r="L776" i="23"/>
  <c r="K751" i="23"/>
  <c r="K690" i="23"/>
  <c r="L752" i="23"/>
  <c r="K585" i="23"/>
  <c r="L896" i="23"/>
  <c r="K734" i="23"/>
  <c r="L743" i="23"/>
  <c r="K718" i="23"/>
  <c r="K913" i="23"/>
  <c r="L862" i="23"/>
  <c r="K608" i="23"/>
  <c r="L669" i="23"/>
  <c r="L913" i="23"/>
  <c r="L846" i="23"/>
  <c r="K707" i="23"/>
  <c r="K621" i="23"/>
  <c r="K706" i="23"/>
  <c r="L663" i="23"/>
  <c r="L833" i="23"/>
  <c r="L494" i="23"/>
  <c r="L620" i="23"/>
  <c r="K851" i="23"/>
  <c r="K759" i="23"/>
  <c r="K791" i="23"/>
  <c r="K947" i="23"/>
  <c r="K607" i="23"/>
  <c r="L931" i="23"/>
  <c r="K841" i="23"/>
  <c r="L835" i="23"/>
  <c r="K836" i="23"/>
  <c r="K930" i="23"/>
  <c r="L493" i="23"/>
  <c r="K900" i="23"/>
  <c r="K652" i="23"/>
  <c r="L542" i="23"/>
  <c r="L586" i="23"/>
  <c r="L697" i="23"/>
  <c r="L633" i="23"/>
  <c r="L750" i="23"/>
  <c r="K519" i="23"/>
  <c r="K481" i="23"/>
  <c r="K829" i="23"/>
  <c r="K727" i="23"/>
  <c r="K831" i="23"/>
  <c r="K881" i="23"/>
  <c r="L941" i="23"/>
  <c r="L506" i="23"/>
  <c r="L479" i="23"/>
  <c r="K854" i="23"/>
  <c r="L774" i="23"/>
  <c r="L711" i="23"/>
  <c r="K942" i="23"/>
  <c r="K921" i="23"/>
  <c r="K754" i="23"/>
  <c r="L509" i="23"/>
  <c r="L528" i="23"/>
  <c r="L930" i="23"/>
  <c r="L964" i="23"/>
  <c r="K945" i="23"/>
  <c r="K929" i="23"/>
  <c r="L654" i="23"/>
  <c r="K680" i="23"/>
  <c r="K916" i="23"/>
  <c r="L908" i="23"/>
  <c r="K780" i="23"/>
  <c r="K601" i="23"/>
  <c r="K689" i="23"/>
  <c r="K767" i="23"/>
  <c r="K938" i="23"/>
  <c r="K575" i="23"/>
  <c r="L860" i="23"/>
  <c r="K858" i="23"/>
  <c r="L710" i="23"/>
  <c r="K697" i="23"/>
  <c r="L732" i="23"/>
  <c r="L584" i="23"/>
  <c r="L875" i="23"/>
  <c r="K884" i="23"/>
  <c r="L707" i="23"/>
  <c r="K698" i="23"/>
  <c r="K897" i="23"/>
  <c r="K716" i="23"/>
  <c r="L853" i="23"/>
  <c r="L592" i="23"/>
  <c r="K910" i="23"/>
  <c r="L552" i="23"/>
  <c r="L850" i="23"/>
  <c r="K954" i="23"/>
  <c r="L652" i="23"/>
  <c r="L622" i="23"/>
  <c r="L882" i="23"/>
  <c r="L627" i="23"/>
  <c r="K730" i="23"/>
  <c r="L924" i="23"/>
  <c r="L500" i="23"/>
  <c r="L937" i="23"/>
  <c r="K837" i="23"/>
  <c r="L943" i="23"/>
  <c r="K490" i="23"/>
  <c r="K735" i="23"/>
  <c r="L702" i="23"/>
  <c r="K639" i="23"/>
  <c r="L934" i="23"/>
  <c r="L790" i="23"/>
  <c r="K794" i="23"/>
  <c r="K477" i="23"/>
  <c r="L954" i="23"/>
  <c r="K748" i="23"/>
  <c r="K551" i="23"/>
  <c r="L792" i="23"/>
  <c r="K843" i="23"/>
  <c r="K725" i="23"/>
  <c r="L730" i="23"/>
  <c r="L599" i="23"/>
  <c r="L952" i="23"/>
  <c r="L870" i="23"/>
  <c r="L546" i="23"/>
  <c r="L720" i="23"/>
  <c r="K826" i="23"/>
  <c r="K671" i="23"/>
  <c r="K883" i="23"/>
  <c r="L799" i="23"/>
  <c r="L871" i="23"/>
  <c r="L612" i="23"/>
  <c r="K487" i="23"/>
  <c r="K861" i="23"/>
  <c r="L919" i="23"/>
  <c r="L513" i="23"/>
  <c r="K892" i="23"/>
  <c r="L531" i="23"/>
  <c r="L953" i="23"/>
  <c r="K472" i="23"/>
  <c r="L607" i="23"/>
  <c r="K553" i="23"/>
  <c r="K834" i="23"/>
  <c r="K577" i="23"/>
  <c r="L758" i="23"/>
  <c r="K928" i="23"/>
  <c r="L502" i="23"/>
  <c r="K665" i="23"/>
  <c r="K937" i="23"/>
  <c r="K915" i="23"/>
  <c r="K591" i="23"/>
  <c r="K694" i="23"/>
  <c r="K467" i="23"/>
  <c r="L615" i="23"/>
  <c r="L661" i="23"/>
  <c r="K514" i="23"/>
  <c r="K896" i="23"/>
  <c r="L581" i="23"/>
  <c r="L753" i="23"/>
  <c r="K632" i="23"/>
  <c r="L540" i="23"/>
  <c r="K569" i="23"/>
  <c r="K934" i="23"/>
  <c r="K956" i="23"/>
  <c r="K845" i="23"/>
  <c r="K700" i="23"/>
  <c r="L471" i="23"/>
  <c r="K500" i="23"/>
  <c r="L538" i="23"/>
  <c r="K799" i="23"/>
  <c r="K528" i="23"/>
  <c r="L475" i="23"/>
  <c r="L658" i="23"/>
  <c r="K677" i="23"/>
  <c r="K559" i="23"/>
  <c r="K804" i="23"/>
  <c r="K733" i="23"/>
  <c r="L844" i="23"/>
  <c r="L809" i="23"/>
  <c r="K726" i="23"/>
  <c r="K933" i="23"/>
  <c r="K684" i="23"/>
  <c r="K622" i="23"/>
  <c r="K629" i="23"/>
  <c r="L938" i="23"/>
  <c r="K874" i="23"/>
  <c r="L649" i="23"/>
  <c r="K496" i="23"/>
  <c r="M967" i="23"/>
  <c r="L521" i="23"/>
  <c r="K610" i="23"/>
  <c r="L613" i="23"/>
  <c r="L610" i="23"/>
  <c r="L756" i="23"/>
  <c r="K584" i="23"/>
  <c r="K555" i="23"/>
  <c r="K541" i="23"/>
  <c r="L951" i="23"/>
  <c r="L619" i="23"/>
  <c r="L537" i="23"/>
  <c r="L706" i="23"/>
  <c r="K539" i="23"/>
  <c r="K679" i="23"/>
  <c r="L640" i="23"/>
  <c r="K475" i="23"/>
  <c r="L562" i="23"/>
  <c r="K497" i="23"/>
  <c r="K822" i="23"/>
  <c r="K957" i="23"/>
  <c r="K744" i="23"/>
  <c r="K484" i="23"/>
  <c r="L726" i="23"/>
  <c r="K872" i="23"/>
  <c r="L762" i="23"/>
  <c r="L657" i="23"/>
  <c r="L911" i="23"/>
  <c r="K940" i="23"/>
  <c r="L516" i="23"/>
  <c r="L491" i="23"/>
  <c r="K506" i="23"/>
  <c r="K764" i="23"/>
  <c r="L527" i="23"/>
  <c r="L674" i="23"/>
  <c r="K833" i="23"/>
  <c r="L900" i="23"/>
  <c r="K534" i="23"/>
  <c r="L920" i="23"/>
  <c r="L567" i="23"/>
  <c r="L585" i="23"/>
  <c r="L956" i="23"/>
  <c r="K507" i="23"/>
  <c r="K766" i="23"/>
  <c r="L703" i="23"/>
  <c r="K618" i="23"/>
  <c r="L904" i="23"/>
  <c r="K482" i="23"/>
  <c r="L935" i="23"/>
  <c r="L859" i="23"/>
  <c r="K527" i="23"/>
  <c r="K879" i="23"/>
  <c r="K818" i="23"/>
  <c r="K925" i="23"/>
  <c r="K469" i="23"/>
  <c r="L637" i="23"/>
  <c r="L548" i="23"/>
  <c r="K599" i="23"/>
  <c r="K824" i="23"/>
  <c r="L662" i="23"/>
  <c r="L670" i="23"/>
  <c r="K886" i="23"/>
  <c r="L576" i="23"/>
  <c r="K705" i="23"/>
  <c r="L673" i="23"/>
  <c r="K795" i="23"/>
  <c r="L577" i="23"/>
  <c r="L564" i="23"/>
  <c r="K769" i="23"/>
  <c r="K773" i="23"/>
  <c r="K503" i="23"/>
  <c r="K813" i="23"/>
  <c r="K592" i="23"/>
  <c r="L856" i="23"/>
  <c r="K660" i="23"/>
  <c r="L671" i="23"/>
  <c r="L784" i="23"/>
  <c r="L811" i="23"/>
  <c r="K499" i="23"/>
  <c r="K505" i="23"/>
  <c r="K880" i="23"/>
  <c r="K515" i="23"/>
  <c r="K695" i="23"/>
  <c r="L841" i="23"/>
  <c r="K786" i="23"/>
  <c r="L922" i="23"/>
  <c r="L715" i="23"/>
  <c r="L675" i="23"/>
  <c r="K648" i="23"/>
  <c r="L518" i="23"/>
  <c r="L887" i="23"/>
  <c r="L708" i="23"/>
  <c r="L595" i="23"/>
  <c r="K753" i="23"/>
  <c r="L863" i="23"/>
  <c r="L883" i="23"/>
  <c r="L684" i="23"/>
  <c r="K545" i="23"/>
  <c r="K783" i="23"/>
  <c r="L816" i="23"/>
  <c r="K755" i="23"/>
  <c r="K807" i="23"/>
  <c r="K855" i="23"/>
  <c r="K850" i="23"/>
  <c r="L572" i="23"/>
  <c r="L689" i="23"/>
  <c r="L741" i="23"/>
  <c r="K627" i="23"/>
  <c r="K827" i="23"/>
  <c r="L745" i="23"/>
  <c r="L543" i="23"/>
  <c r="K779" i="23"/>
  <c r="K693" i="23"/>
  <c r="L772" i="23"/>
  <c r="L855" i="23"/>
  <c r="K878" i="23"/>
  <c r="K908" i="23"/>
  <c r="K521" i="23"/>
  <c r="L560" i="23"/>
  <c r="L723" i="23"/>
  <c r="K948" i="23"/>
  <c r="K701" i="23"/>
  <c r="K649" i="23"/>
  <c r="L636" i="23"/>
  <c r="L639" i="23"/>
  <c r="L832" i="23"/>
  <c r="L709" i="23"/>
  <c r="K739" i="23"/>
  <c r="K808" i="23"/>
  <c r="K907" i="23"/>
  <c r="K832" i="23"/>
  <c r="L747" i="23"/>
  <c r="L905" i="23"/>
  <c r="L698" i="23"/>
  <c r="L614" i="23"/>
  <c r="L814" i="23"/>
  <c r="L837" i="23"/>
  <c r="L524" i="23"/>
  <c r="K470" i="23"/>
  <c r="K606" i="23"/>
  <c r="L794" i="23"/>
  <c r="L760" i="23"/>
  <c r="K655" i="23"/>
  <c r="K502" i="23"/>
  <c r="K720" i="23"/>
  <c r="K640" i="23"/>
  <c r="K787" i="23"/>
  <c r="L728" i="23"/>
  <c r="L869" i="23"/>
  <c r="L559" i="23"/>
  <c r="K634" i="23"/>
  <c r="K710" i="23"/>
  <c r="K613" i="23"/>
  <c r="K830" i="23"/>
  <c r="L487" i="23"/>
  <c r="L517" i="23"/>
  <c r="L696" i="23"/>
  <c r="K562" i="23"/>
  <c r="K736" i="23"/>
  <c r="L604" i="23"/>
  <c r="K659" i="23"/>
  <c r="K839" i="23"/>
  <c r="L688" i="23"/>
  <c r="L965" i="23"/>
  <c r="L628" i="23"/>
  <c r="K885" i="23"/>
  <c r="L571" i="23"/>
  <c r="K860" i="23"/>
  <c r="K612" i="23"/>
  <c r="K965" i="23"/>
  <c r="K919" i="23"/>
  <c r="K543" i="23"/>
  <c r="K899" i="23"/>
  <c r="K906" i="23"/>
  <c r="L830" i="23"/>
  <c r="K770" i="23"/>
  <c r="K847" i="23"/>
  <c r="K547" i="23"/>
  <c r="L618" i="23"/>
  <c r="L644" i="23"/>
  <c r="K588" i="23"/>
  <c r="L821" i="23"/>
  <c r="L737" i="23"/>
  <c r="K636" i="23"/>
  <c r="L842" i="23"/>
  <c r="K537" i="23"/>
  <c r="K800" i="23"/>
  <c r="K501" i="23"/>
  <c r="K873" i="23"/>
  <c r="L504" i="23"/>
  <c r="L467" i="23"/>
  <c r="K616" i="23"/>
  <c r="K721" i="23"/>
  <c r="L485" i="23"/>
  <c r="L757" i="23"/>
  <c r="K870" i="23"/>
  <c r="L643" i="23"/>
  <c r="L810" i="23"/>
  <c r="L539" i="23"/>
  <c r="L575" i="23"/>
  <c r="L555" i="23"/>
  <c r="K556" i="23"/>
  <c r="K785" i="23"/>
  <c r="L681" i="23"/>
  <c r="L731" i="23"/>
  <c r="L749" i="23"/>
  <c r="L489" i="23"/>
  <c r="K828" i="23"/>
  <c r="L718" i="23"/>
  <c r="L807" i="23"/>
  <c r="K495" i="23"/>
  <c r="K866" i="23"/>
  <c r="L828" i="23"/>
  <c r="K558" i="23"/>
  <c r="L507" i="23"/>
  <c r="L812" i="23"/>
  <c r="K643" i="23"/>
  <c r="L685" i="23"/>
  <c r="L690" i="23"/>
  <c r="K960" i="23"/>
  <c r="K576" i="23"/>
  <c r="L691" i="23"/>
  <c r="L470" i="23"/>
  <c r="L910" i="23"/>
  <c r="L665" i="23"/>
  <c r="K890" i="23"/>
  <c r="L634" i="23"/>
  <c r="K964" i="23"/>
  <c r="K797" i="23"/>
  <c r="L617" i="23"/>
  <c r="L483" i="23"/>
  <c r="L616" i="23"/>
  <c r="K944" i="23"/>
  <c r="L541" i="23"/>
  <c r="K760" i="23"/>
  <c r="K594" i="23"/>
  <c r="K931" i="23"/>
  <c r="L532" i="23"/>
  <c r="L897" i="23"/>
  <c r="L787" i="23"/>
  <c r="L557" i="23"/>
  <c r="L796" i="23"/>
  <c r="L838" i="23"/>
  <c r="L955" i="23"/>
  <c r="L903" i="23"/>
  <c r="K491" i="23"/>
  <c r="L569" i="23"/>
  <c r="K647" i="23"/>
  <c r="L589" i="23"/>
  <c r="K511" i="23"/>
  <c r="L498" i="23"/>
  <c r="L751" i="23"/>
  <c r="L872" i="23"/>
  <c r="K778" i="23"/>
  <c r="K962" i="23"/>
  <c r="L623" i="23"/>
  <c r="L481" i="23"/>
  <c r="L775" i="23"/>
  <c r="L950" i="23"/>
  <c r="K846" i="23"/>
  <c r="K682" i="23"/>
  <c r="K683" i="23"/>
  <c r="L598" i="23"/>
  <c r="K540" i="23"/>
  <c r="K581" i="23"/>
  <c r="L503" i="23"/>
  <c r="K738" i="23"/>
  <c r="L529" i="23"/>
  <c r="L857" i="23"/>
  <c r="L961" i="23"/>
  <c r="K563" i="23"/>
  <c r="K522" i="23"/>
  <c r="K619" i="23"/>
  <c r="L474" i="23"/>
  <c r="K658" i="23"/>
  <c r="K673" i="23"/>
  <c r="K548" i="23"/>
  <c r="K952" i="23"/>
  <c r="L596" i="23"/>
  <c r="L764" i="23"/>
  <c r="L939" i="23"/>
  <c r="L641" i="23"/>
  <c r="L894" i="23"/>
  <c r="L554" i="23"/>
  <c r="L851" i="23"/>
  <c r="L797" i="23"/>
  <c r="K590" i="23"/>
  <c r="K865" i="23"/>
  <c r="K815" i="23"/>
  <c r="L885" i="23"/>
  <c r="K653" i="23"/>
  <c r="K494" i="23"/>
  <c r="L800" i="23"/>
  <c r="K628" i="23"/>
  <c r="K583" i="23"/>
  <c r="K904" i="23"/>
  <c r="K489" i="23"/>
  <c r="K912" i="23"/>
  <c r="L895" i="23"/>
  <c r="K691" i="23"/>
  <c r="L621" i="23"/>
  <c r="L738" i="23"/>
  <c r="K557" i="23"/>
  <c r="K646" i="23"/>
  <c r="L603" i="23"/>
  <c r="K963" i="23"/>
  <c r="L686" i="23"/>
  <c r="L677" i="23"/>
  <c r="L781" i="23"/>
  <c r="L867" i="23"/>
  <c r="L501" i="23"/>
  <c r="L468" i="23"/>
  <c r="L563" i="23"/>
  <c r="L909" i="23"/>
  <c r="L823" i="23"/>
  <c r="K498" i="23"/>
  <c r="L836" i="23"/>
  <c r="L611" i="23"/>
  <c r="K852" i="23"/>
  <c r="K654" i="23"/>
  <c r="L848" i="23"/>
  <c r="K757" i="23"/>
  <c r="L550" i="23"/>
  <c r="K535" i="23"/>
  <c r="L653" i="23"/>
  <c r="L512" i="23"/>
  <c r="K792" i="23"/>
  <c r="K784" i="23"/>
  <c r="L861" i="23"/>
  <c r="K615" i="23"/>
  <c r="K742" i="23"/>
  <c r="K709" i="23"/>
  <c r="K862" i="23"/>
  <c r="L520" i="23"/>
  <c r="L722" i="23"/>
  <c r="K554" i="23"/>
  <c r="L777" i="23"/>
  <c r="L840" i="23"/>
  <c r="L519" i="23"/>
  <c r="L854" i="23"/>
  <c r="K802" i="23"/>
  <c r="L748" i="23"/>
  <c r="K493" i="23"/>
  <c r="K774" i="23"/>
  <c r="K953" i="23"/>
  <c r="K685" i="23"/>
  <c r="K560" i="23"/>
  <c r="L884" i="23"/>
  <c r="K513" i="23"/>
  <c r="L492" i="23"/>
  <c r="L536" i="23"/>
  <c r="L687" i="23"/>
  <c r="L888" i="23"/>
  <c r="K530" i="23"/>
  <c r="K488" i="23"/>
  <c r="L505" i="23"/>
  <c r="L645" i="23"/>
  <c r="L574" i="23"/>
  <c r="L601" i="23"/>
  <c r="L923" i="23"/>
  <c r="L660" i="23"/>
  <c r="L558" i="23"/>
  <c r="K939" i="23"/>
  <c r="L917" i="23"/>
  <c r="K546" i="23"/>
  <c r="L940" i="23"/>
  <c r="L655" i="23"/>
  <c r="K788" i="23"/>
  <c r="L914" i="23"/>
  <c r="K955" i="23"/>
  <c r="L891" i="23"/>
  <c r="K951" i="23"/>
  <c r="K524" i="23"/>
  <c r="L907" i="23"/>
  <c r="K589" i="23"/>
  <c r="L893" i="23"/>
  <c r="K737" i="23"/>
  <c r="K859" i="23"/>
  <c r="L827" i="23"/>
  <c r="L829" i="23"/>
  <c r="L602" i="23"/>
  <c r="L679" i="23"/>
  <c r="K923" i="23"/>
  <c r="K699" i="23"/>
  <c r="L717" i="23"/>
  <c r="L704" i="23"/>
  <c r="L831" i="23"/>
  <c r="L770" i="23"/>
  <c r="K817" i="23"/>
  <c r="L626" i="23"/>
  <c r="K909" i="23"/>
  <c r="L765" i="23"/>
  <c r="L580" i="23"/>
  <c r="K517" i="23"/>
  <c r="L551" i="23"/>
  <c r="L847" i="23"/>
  <c r="L927" i="23"/>
  <c r="L713" i="23"/>
  <c r="L477" i="23"/>
  <c r="K675" i="23"/>
  <c r="K597" i="23"/>
  <c r="K508" i="23"/>
  <c r="L648" i="23"/>
  <c r="K529" i="23"/>
  <c r="K895" i="23"/>
  <c r="K771" i="23"/>
  <c r="L785" i="23"/>
  <c r="K958" i="23"/>
  <c r="L631" i="23"/>
  <c r="K596" i="23"/>
  <c r="L740" i="23"/>
  <c r="L624" i="23"/>
  <c r="K687" i="23"/>
  <c r="K668" i="23"/>
  <c r="L963" i="23"/>
  <c r="K762" i="23"/>
  <c r="L889" i="23"/>
  <c r="L808" i="23"/>
  <c r="K812" i="23"/>
  <c r="K941" i="23"/>
  <c r="K825" i="23"/>
  <c r="K564" i="23"/>
  <c r="K664" i="23"/>
  <c r="L716" i="23"/>
  <c r="L878" i="23"/>
  <c r="K922" i="23"/>
  <c r="K823" i="23"/>
  <c r="L826" i="23"/>
  <c r="L608" i="23"/>
  <c r="L886" i="23"/>
  <c r="K856" i="23"/>
  <c r="K809" i="23"/>
  <c r="L597" i="23"/>
  <c r="K674" i="23"/>
  <c r="K708" i="23"/>
  <c r="L635" i="23"/>
  <c r="K603" i="23"/>
  <c r="K549" i="23"/>
  <c r="L547" i="23"/>
  <c r="L705" i="23"/>
  <c r="K875" i="23"/>
  <c r="L530" i="23"/>
  <c r="K478" i="23"/>
  <c r="L692" i="23"/>
  <c r="L724" i="23"/>
  <c r="K609" i="23"/>
  <c r="L819" i="23"/>
  <c r="K814" i="23"/>
  <c r="L815" i="23"/>
  <c r="L773" i="23"/>
  <c r="K670" i="23"/>
  <c r="L898" i="23"/>
  <c r="L680" i="23"/>
  <c r="K669" i="23"/>
  <c r="K763" i="23"/>
  <c r="K525" i="23"/>
  <c r="K924" i="23"/>
  <c r="K582" i="23"/>
  <c r="K711" i="23"/>
  <c r="L646" i="23"/>
  <c r="L789" i="23"/>
  <c r="K749" i="23"/>
  <c r="L966" i="23"/>
  <c r="L912" i="23"/>
  <c r="K635" i="23"/>
  <c r="K765" i="23"/>
  <c r="K526" i="23"/>
  <c r="K471" i="23"/>
  <c r="L556" i="23"/>
  <c r="K681" i="23"/>
  <c r="K840" i="23"/>
  <c r="K810" i="23"/>
  <c r="K811" i="23"/>
  <c r="L606" i="23"/>
  <c r="L695" i="23"/>
  <c r="L928" i="23"/>
  <c r="K863" i="23"/>
  <c r="K723" i="23"/>
  <c r="K480" i="23"/>
  <c r="K932" i="23"/>
  <c r="L761" i="23"/>
  <c r="K630" i="23"/>
  <c r="L817" i="23"/>
  <c r="L933" i="23"/>
  <c r="K756" i="23"/>
  <c r="L788" i="23"/>
  <c r="K523" i="23"/>
  <c r="K926" i="23"/>
  <c r="L801" i="23"/>
  <c r="L476" i="23"/>
  <c r="K662" i="23"/>
  <c r="K702" i="23"/>
  <c r="K819" i="23"/>
  <c r="K631" i="23"/>
  <c r="K877" i="23"/>
  <c r="K903" i="23"/>
  <c r="K678" i="23"/>
  <c r="K891" i="23"/>
  <c r="K544" i="23"/>
  <c r="K796" i="23"/>
  <c r="L925" i="23"/>
  <c r="L845" i="23"/>
  <c r="K732" i="23"/>
  <c r="L693" i="23"/>
  <c r="L892" i="23"/>
  <c r="K614" i="23"/>
  <c r="L587" i="23"/>
  <c r="K509" i="23"/>
  <c r="K713" i="23"/>
  <c r="L901" i="23"/>
  <c r="L625" i="23"/>
  <c r="L948" i="23"/>
  <c r="L676" i="23"/>
  <c r="K476" i="23"/>
  <c r="L802" i="23"/>
  <c r="K959" i="23"/>
  <c r="K504" i="23"/>
  <c r="L683" i="23"/>
  <c r="L916" i="23"/>
  <c r="K686" i="23"/>
  <c r="K598" i="23"/>
  <c r="K801" i="23"/>
  <c r="L902" i="23"/>
  <c r="K950" i="23"/>
  <c r="L482" i="23"/>
  <c r="K724" i="23"/>
  <c r="K672" i="23"/>
  <c r="L647" i="23"/>
  <c r="K782" i="23"/>
  <c r="L744" i="23"/>
  <c r="L880" i="23"/>
  <c r="L523" i="23"/>
  <c r="K620" i="23"/>
  <c r="L932" i="23"/>
  <c r="L510" i="23"/>
  <c r="K835" i="23"/>
  <c r="K889" i="23"/>
  <c r="K961" i="23"/>
  <c r="L659" i="23"/>
  <c r="K623" i="23"/>
  <c r="K568" i="23"/>
  <c r="L656" i="23"/>
  <c r="L632" i="23"/>
  <c r="K531" i="23"/>
  <c r="L949" i="23"/>
  <c r="K887" i="23"/>
  <c r="K645" i="23"/>
  <c r="K642" i="23"/>
  <c r="K914" i="23"/>
  <c r="K605" i="23"/>
  <c r="L946" i="23"/>
  <c r="K552" i="23"/>
  <c r="K949" i="23"/>
  <c r="L958" i="23"/>
  <c r="K848" i="23"/>
  <c r="K893" i="23"/>
  <c r="L515" i="23"/>
  <c r="L866" i="23"/>
  <c r="L733" i="23"/>
  <c r="K473" i="23"/>
  <c r="L484" i="23"/>
  <c r="K920" i="23"/>
  <c r="L843" i="23"/>
  <c r="K793" i="23"/>
  <c r="L926" i="23"/>
  <c r="L864" i="23"/>
  <c r="K626" i="23"/>
  <c r="L813" i="23"/>
  <c r="L918" i="23"/>
  <c r="K857" i="23"/>
  <c r="L736" i="23"/>
  <c r="K602" i="23"/>
  <c r="L957" i="23"/>
  <c r="K644" i="23"/>
  <c r="L763" i="23"/>
  <c r="L947" i="23"/>
  <c r="K772" i="23"/>
  <c r="K775" i="23"/>
  <c r="K768" i="23"/>
  <c r="L535" i="23"/>
  <c r="L804" i="23"/>
  <c r="L526" i="23"/>
  <c r="L942" i="23"/>
  <c r="L473" i="23"/>
  <c r="K927" i="23"/>
  <c r="L721" i="23"/>
  <c r="L915" i="23"/>
  <c r="L746" i="23"/>
  <c r="L876" i="23"/>
  <c r="K651" i="23"/>
  <c r="K714" i="23"/>
  <c r="L480" i="23"/>
  <c r="L511" i="23"/>
  <c r="K573" i="23"/>
  <c r="K805" i="23"/>
  <c r="K719" i="23"/>
  <c r="L573" i="23"/>
  <c r="K633" i="23"/>
  <c r="K838" i="23"/>
  <c r="L568" i="23"/>
  <c r="K750" i="23"/>
  <c r="K550" i="23"/>
  <c r="L865" i="23"/>
  <c r="K943" i="23"/>
  <c r="K666" i="23"/>
  <c r="L881" i="23"/>
  <c r="K696" i="23"/>
  <c r="K587" i="23"/>
  <c r="K688" i="23"/>
  <c r="L522" i="23"/>
  <c r="K743" i="23"/>
  <c r="L879" i="23"/>
  <c r="K901" i="23"/>
  <c r="K624" i="23"/>
  <c r="K740" i="23"/>
  <c r="L578" i="23"/>
  <c r="L906" i="23"/>
  <c r="K479" i="23"/>
  <c r="L824" i="23"/>
  <c r="K803" i="23"/>
  <c r="K729" i="23"/>
  <c r="L497" i="23"/>
  <c r="L694" i="23"/>
  <c r="L699" i="23"/>
  <c r="L734" i="23"/>
  <c r="K536" i="23"/>
  <c r="K936" i="23"/>
  <c r="K663" i="23"/>
  <c r="L769" i="23"/>
  <c r="L899" i="23"/>
  <c r="L921" i="23"/>
  <c r="K676" i="23"/>
  <c r="K570" i="23"/>
  <c r="L712" i="23"/>
  <c r="K650" i="23"/>
  <c r="L852" i="23"/>
  <c r="L839" i="23"/>
  <c r="L849" i="23"/>
  <c r="J967" i="23" l="1"/>
  <c r="P967" i="23" s="1"/>
  <c r="E106" i="7"/>
  <c r="D19" i="7" s="1"/>
  <c r="E136" i="7"/>
  <c r="V229" i="7"/>
  <c r="V230" i="7"/>
  <c r="V204" i="7"/>
  <c r="V176" i="7"/>
  <c r="V178" i="7"/>
  <c r="V179" i="7"/>
  <c r="V159" i="7"/>
  <c r="V109" i="7"/>
  <c r="V110" i="7"/>
  <c r="V84" i="7"/>
  <c r="V85" i="7"/>
  <c r="V86" i="7"/>
  <c r="V57" i="7"/>
  <c r="V27" i="7"/>
  <c r="M703" i="23"/>
  <c r="M823" i="23"/>
  <c r="M835" i="23"/>
  <c r="M643" i="23"/>
  <c r="M495" i="23"/>
  <c r="M715" i="23"/>
  <c r="M793" i="23"/>
  <c r="M952" i="23"/>
  <c r="M744" i="23"/>
  <c r="M911" i="23"/>
  <c r="M620" i="23"/>
  <c r="M768" i="23"/>
  <c r="M604" i="23"/>
  <c r="M489" i="23"/>
  <c r="M845" i="23"/>
  <c r="M659" i="23"/>
  <c r="M802" i="23"/>
  <c r="M811" i="23"/>
  <c r="M496" i="23"/>
  <c r="M892" i="23"/>
  <c r="M937" i="23"/>
  <c r="M618" i="23"/>
  <c r="M654" i="23"/>
  <c r="M583" i="23"/>
  <c r="M680" i="23"/>
  <c r="M722" i="23"/>
  <c r="M505" i="23"/>
  <c r="M535" i="23"/>
  <c r="M718" i="23"/>
  <c r="M673" i="23"/>
  <c r="M901" i="23"/>
  <c r="M838" i="23"/>
  <c r="M822" i="23"/>
  <c r="M848" i="23"/>
  <c r="M698" i="23"/>
  <c r="M957" i="23"/>
  <c r="M563" i="23"/>
  <c r="M577" i="23"/>
  <c r="M638" i="23"/>
  <c r="M745" i="23"/>
  <c r="M568" i="23"/>
  <c r="M599" i="23"/>
  <c r="M746" i="23"/>
  <c r="M741" i="23"/>
  <c r="M869" i="23"/>
  <c r="M939" i="23"/>
  <c r="M632" i="23"/>
  <c r="M478" i="23"/>
  <c r="M731" i="23"/>
  <c r="M637" i="23"/>
  <c r="M868" i="23"/>
  <c r="M540" i="23"/>
  <c r="M697" i="23"/>
  <c r="M623" i="23"/>
  <c r="M908" i="23"/>
  <c r="M798" i="23"/>
  <c r="M859" i="23"/>
  <c r="M917" i="23"/>
  <c r="M706" i="23"/>
  <c r="M716" i="23"/>
  <c r="M532" i="23"/>
  <c r="M677" i="23"/>
  <c r="M829" i="23"/>
  <c r="M662" i="23"/>
  <c r="M494" i="23"/>
  <c r="M720" i="23"/>
  <c r="M538" i="23"/>
  <c r="M889" i="23"/>
  <c r="M754" i="23"/>
  <c r="M740" i="23"/>
  <c r="M502" i="23"/>
  <c r="M481" i="23"/>
  <c r="M925" i="23"/>
  <c r="M559" i="23"/>
  <c r="M950" i="23"/>
  <c r="M941" i="23"/>
  <c r="M960" i="23"/>
  <c r="M615" i="23"/>
  <c r="M608" i="23"/>
  <c r="M840" i="23"/>
  <c r="M488" i="23"/>
  <c r="M529" i="23"/>
  <c r="M805" i="23"/>
  <c r="M918" i="23"/>
  <c r="M919" i="23"/>
  <c r="M685" i="23"/>
  <c r="M792" i="23"/>
  <c r="M543" i="23"/>
  <c r="M712" i="23"/>
  <c r="M965" i="23"/>
  <c r="M509" i="23"/>
  <c r="M512" i="23"/>
  <c r="M855" i="23"/>
  <c r="M878" i="23"/>
  <c r="M508" i="23"/>
  <c r="M557" i="23"/>
  <c r="M785" i="23"/>
  <c r="M679" i="23"/>
  <c r="M511" i="23"/>
  <c r="M541" i="23"/>
  <c r="M762" i="23"/>
  <c r="M888" i="23"/>
  <c r="M652" i="23"/>
  <c r="M932" i="23"/>
  <c r="M738" i="23"/>
  <c r="M678" i="23"/>
  <c r="M639" i="23"/>
  <c r="M816" i="23"/>
  <c r="M531" i="23"/>
  <c r="M473" i="23"/>
  <c r="M682" i="23"/>
  <c r="M964" i="23"/>
  <c r="M766" i="23"/>
  <c r="M756" i="23"/>
  <c r="M550" i="23"/>
  <c r="M633" i="23"/>
  <c r="M702" i="23"/>
  <c r="M645" i="23"/>
  <c r="M924" i="23"/>
  <c r="M906" i="23"/>
  <c r="M482" i="23"/>
  <c r="M864" i="23"/>
  <c r="M752" i="23"/>
  <c r="M820" i="23"/>
  <c r="M846" i="23"/>
  <c r="M959" i="23"/>
  <c r="M674" i="23"/>
  <c r="M675" i="23"/>
  <c r="M479" i="23"/>
  <c r="M852" i="23"/>
  <c r="M555" i="23"/>
  <c r="M779" i="23"/>
  <c r="M897" i="23"/>
  <c r="M714" i="23"/>
  <c r="M734" i="23"/>
  <c r="M760" i="23"/>
  <c r="M707" i="23"/>
  <c r="M519" i="23"/>
  <c r="M890" i="23"/>
  <c r="M830" i="23"/>
  <c r="M749" i="23"/>
  <c r="M790" i="23"/>
  <c r="M686" i="23"/>
  <c r="M487" i="23"/>
  <c r="M832" i="23"/>
  <c r="M935" i="23"/>
  <c r="M905" i="23"/>
  <c r="M585" i="23"/>
  <c r="M646" i="23"/>
  <c r="M927" i="23"/>
  <c r="M772" i="23"/>
  <c r="M942" i="23"/>
  <c r="M641" i="23"/>
  <c r="M503" i="23"/>
  <c r="M517" i="23"/>
  <c r="M755" i="23"/>
  <c r="M658" i="23"/>
  <c r="M781" i="23"/>
  <c r="M870" i="23"/>
  <c r="M545" i="23"/>
  <c r="M572" i="23"/>
  <c r="M713" i="23"/>
  <c r="M650" i="23"/>
  <c r="M962" i="23"/>
  <c r="M515" i="23"/>
  <c r="M847" i="23"/>
  <c r="M737" i="23"/>
  <c r="M853" i="23"/>
  <c r="M753" i="23"/>
  <c r="M542" i="23"/>
  <c r="M522" i="23"/>
  <c r="M571" i="23"/>
  <c r="M611" i="23"/>
  <c r="M500" i="23"/>
  <c r="M961" i="23"/>
  <c r="M839" i="23"/>
  <c r="M912" i="23"/>
  <c r="M622" i="23"/>
  <c r="M528" i="23"/>
  <c r="M660" i="23"/>
  <c r="M747" i="23"/>
  <c r="M556" i="23"/>
  <c r="M497" i="23"/>
  <c r="M789" i="23"/>
  <c r="M636" i="23"/>
  <c r="M613" i="23"/>
  <c r="M803" i="23"/>
  <c r="M863" i="23"/>
  <c r="M586" i="23"/>
  <c r="M726" i="23"/>
  <c r="M477" i="23"/>
  <c r="M573" i="23"/>
  <c r="M552" i="23"/>
  <c r="M943" i="23"/>
  <c r="M929" i="23"/>
  <c r="M831" i="23"/>
  <c r="M843" i="23"/>
  <c r="M776" i="23"/>
  <c r="M612" i="23"/>
  <c r="M530" i="23"/>
  <c r="M765" i="23"/>
  <c r="M476" i="23"/>
  <c r="M470" i="23"/>
  <c r="M537" i="23"/>
  <c r="M865" i="23"/>
  <c r="M742" i="23"/>
  <c r="M472" i="23"/>
  <c r="M587" i="23"/>
  <c r="M946" i="23"/>
  <c r="M936" i="23"/>
  <c r="M945" i="23"/>
  <c r="M657" i="23"/>
  <c r="M775" i="23"/>
  <c r="M600" i="23"/>
  <c r="M910" i="23"/>
  <c r="M485" i="23"/>
  <c r="M904" i="23"/>
  <c r="M705" i="23"/>
  <c r="M467" i="23"/>
  <c r="M807" i="23"/>
  <c r="M671" i="23"/>
  <c r="M625" i="23"/>
  <c r="M510" i="23"/>
  <c r="M533" i="23"/>
  <c r="M797" i="23"/>
  <c r="M778" i="23"/>
  <c r="M506" i="23"/>
  <c r="M605" i="23"/>
  <c r="M524" i="23"/>
  <c r="M493" i="23"/>
  <c r="M666" i="23"/>
  <c r="M743" i="23"/>
  <c r="M490" i="23"/>
  <c r="M690" i="23"/>
  <c r="M826" i="23"/>
  <c r="M578" i="23"/>
  <c r="M670" i="23"/>
  <c r="M850" i="23"/>
  <c r="M617" i="23"/>
  <c r="M902" i="23"/>
  <c r="M907" i="23"/>
  <c r="M751" i="23"/>
  <c r="M634" i="23"/>
  <c r="M784" i="23"/>
  <c r="M913" i="23"/>
  <c r="M880" i="23"/>
  <c r="M696" i="23"/>
  <c r="M926" i="23"/>
  <c r="M940" i="23"/>
  <c r="M635" i="23"/>
  <c r="M896" i="23"/>
  <c r="M562" i="23"/>
  <c r="M882" i="23"/>
  <c r="M527" i="23"/>
  <c r="M881" i="23"/>
  <c r="M809" i="23"/>
  <c r="M661" i="23"/>
  <c r="M814" i="23"/>
  <c r="M736" i="23"/>
  <c r="M483" i="23"/>
  <c r="M783" i="23"/>
  <c r="M596" i="23"/>
  <c r="M656" i="23"/>
  <c r="M938" i="23"/>
  <c r="M589" i="23"/>
  <c r="M579" i="23"/>
  <c r="M602" i="23"/>
  <c r="M549" i="23"/>
  <c r="M699" i="23"/>
  <c r="M879" i="23"/>
  <c r="M520" i="23"/>
  <c r="M581" i="23"/>
  <c r="M730" i="23"/>
  <c r="M504" i="23"/>
  <c r="M683" i="23"/>
  <c r="M895" i="23"/>
  <c r="M915" i="23"/>
  <c r="M739" i="23"/>
  <c r="M521" i="23"/>
  <c r="M922" i="23"/>
  <c r="M626" i="23"/>
  <c r="M691" i="23"/>
  <c r="M914" i="23"/>
  <c r="M733" i="23"/>
  <c r="M899" i="23"/>
  <c r="M597" i="23"/>
  <c r="M887" i="23"/>
  <c r="M534" i="23"/>
  <c r="M951" i="23"/>
  <c r="M787" i="23"/>
  <c r="M619" i="23"/>
  <c r="M854" i="23"/>
  <c r="M841" i="23"/>
  <c r="M724" i="23"/>
  <c r="M689" i="23"/>
  <c r="M931" i="23"/>
  <c r="M667" i="23"/>
  <c r="M812" i="23"/>
  <c r="M629" i="23"/>
  <c r="M725" i="23"/>
  <c r="M920" i="23"/>
  <c r="M757" i="23"/>
  <c r="M819" i="23"/>
  <c r="M498" i="23"/>
  <c r="M560" i="23"/>
  <c r="M721" i="23"/>
  <c r="M769" i="23"/>
  <c r="M833" i="23"/>
  <c r="M866" i="23"/>
  <c r="M860" i="23"/>
  <c r="M723" i="23"/>
  <c r="M584" i="23"/>
  <c r="M694" i="23"/>
  <c r="M763" i="23"/>
  <c r="M782" i="23"/>
  <c r="M873" i="23"/>
  <c r="M861" i="23"/>
  <c r="M948" i="23"/>
  <c r="M801" i="23"/>
  <c r="M923" i="23"/>
  <c r="M808" i="23"/>
  <c r="M681" i="23"/>
  <c r="M644" i="23"/>
  <c r="M916" i="23"/>
  <c r="M665" i="23"/>
  <c r="M513" i="23"/>
  <c r="M523" i="23"/>
  <c r="M598" i="23"/>
  <c r="M788" i="23"/>
  <c r="M966" i="23"/>
  <c r="M884" i="23"/>
  <c r="M844" i="23"/>
  <c r="M651" i="23"/>
  <c r="M885" i="23"/>
  <c r="M484" i="23"/>
  <c r="M883" i="23"/>
  <c r="M539" i="23"/>
  <c r="M947" i="23"/>
  <c r="M909" i="23"/>
  <c r="M934" i="23"/>
  <c r="M692" i="23"/>
  <c r="M606" i="23"/>
  <c r="M953" i="23"/>
  <c r="M821" i="23"/>
  <c r="M761" i="23"/>
  <c r="M526" i="23"/>
  <c r="M582" i="23"/>
  <c r="M514" i="23"/>
  <c r="M469" i="23"/>
  <c r="M590" i="23"/>
  <c r="M799" i="23"/>
  <c r="M862" i="23"/>
  <c r="M900" i="23"/>
  <c r="M561" i="23"/>
  <c r="M630" i="23"/>
  <c r="M764" i="23"/>
  <c r="M566" i="23"/>
  <c r="M891" i="23"/>
  <c r="M695" i="23"/>
  <c r="M732" i="23"/>
  <c r="M748" i="23"/>
  <c r="M817" i="23"/>
  <c r="M558" i="23"/>
  <c r="M933" i="23"/>
  <c r="M567" i="23"/>
  <c r="M729" i="23"/>
  <c r="M874" i="23"/>
  <c r="M700" i="23"/>
  <c r="M834" i="23"/>
  <c r="M875" i="23"/>
  <c r="M588" i="23"/>
  <c r="M655" i="23"/>
  <c r="M501" i="23"/>
  <c r="M607" i="23"/>
  <c r="M468" i="23"/>
  <c r="M574" i="23"/>
  <c r="M856" i="23"/>
  <c r="M536" i="23"/>
  <c r="M616" i="23"/>
  <c r="M728" i="23"/>
  <c r="M663" i="23"/>
  <c r="M727" i="23"/>
  <c r="M898" i="23"/>
  <c r="M580" i="23"/>
  <c r="M609" i="23"/>
  <c r="M668" i="23"/>
  <c r="M719" i="23"/>
  <c r="M575" i="23"/>
  <c r="M627" i="23"/>
  <c r="M955" i="23"/>
  <c r="M553" i="23"/>
  <c r="M704" i="23"/>
  <c r="M876" i="23"/>
  <c r="M796" i="23"/>
  <c r="M767" i="23"/>
  <c r="M791" i="23"/>
  <c r="M569" i="23"/>
  <c r="M624" i="23"/>
  <c r="M770" i="23"/>
  <c r="M486" i="23"/>
  <c r="M774" i="23"/>
  <c r="M570" i="23"/>
  <c r="M647" i="23"/>
  <c r="M701" i="23"/>
  <c r="M499" i="23"/>
  <c r="M474" i="23"/>
  <c r="M786" i="23"/>
  <c r="M688" i="23"/>
  <c r="M858" i="23"/>
  <c r="M551" i="23"/>
  <c r="M771" i="23"/>
  <c r="M851" i="23"/>
  <c r="M576" i="23"/>
  <c r="M649" i="23"/>
  <c r="M684" i="23"/>
  <c r="M750" i="23"/>
  <c r="M944" i="23"/>
  <c r="M614" i="23"/>
  <c r="M827" i="23"/>
  <c r="M640" i="23"/>
  <c r="M518" i="23"/>
  <c r="M676" i="23"/>
  <c r="M894" i="23"/>
  <c r="M628" i="23"/>
  <c r="M669" i="23"/>
  <c r="M813" i="23"/>
  <c r="M525" i="23"/>
  <c r="M930" i="23"/>
  <c r="M648" i="23"/>
  <c r="M554" i="23"/>
  <c r="M758" i="23"/>
  <c r="M717" i="23"/>
  <c r="M810" i="23"/>
  <c r="M603" i="23"/>
  <c r="M565" i="23"/>
  <c r="M592" i="23"/>
  <c r="M804" i="23"/>
  <c r="M594" i="23"/>
  <c r="M709" i="23"/>
  <c r="M653" i="23"/>
  <c r="M818" i="23"/>
  <c r="M837" i="23"/>
  <c r="M547" i="23"/>
  <c r="M642" i="23"/>
  <c r="M773" i="23"/>
  <c r="M610" i="23"/>
  <c r="M877" i="23"/>
  <c r="M664" i="23"/>
  <c r="M780" i="23"/>
  <c r="M672" i="23"/>
  <c r="M777" i="23"/>
  <c r="M711" i="23"/>
  <c r="M794" i="23"/>
  <c r="M872" i="23"/>
  <c r="M956" i="23"/>
  <c r="M949" i="23"/>
  <c r="M593" i="23"/>
  <c r="M903" i="23"/>
  <c r="M491" i="23"/>
  <c r="M564" i="23"/>
  <c r="M710" i="23"/>
  <c r="M507" i="23"/>
  <c r="M544" i="23"/>
  <c r="M480" i="23"/>
  <c r="M795" i="23"/>
  <c r="M921" i="23"/>
  <c r="M687" i="23"/>
  <c r="M836" i="23"/>
  <c r="M849" i="23"/>
  <c r="M871" i="23"/>
  <c r="M800" i="23"/>
  <c r="M954" i="23"/>
  <c r="M893" i="23"/>
  <c r="M842" i="23"/>
  <c r="M886" i="23"/>
  <c r="M806" i="23"/>
  <c r="M825" i="23"/>
  <c r="M591" i="23"/>
  <c r="M471" i="23"/>
  <c r="M928" i="23"/>
  <c r="M824" i="23"/>
  <c r="M546" i="23"/>
  <c r="M475" i="23"/>
  <c r="M815" i="23"/>
  <c r="M631" i="23"/>
  <c r="M595" i="23"/>
  <c r="M867" i="23"/>
  <c r="M516" i="23"/>
  <c r="M963" i="23"/>
  <c r="M601" i="23"/>
  <c r="M857" i="23"/>
  <c r="M828" i="23"/>
  <c r="M548" i="23"/>
  <c r="M708" i="23"/>
  <c r="M492" i="23"/>
  <c r="M735" i="23"/>
  <c r="M958" i="23"/>
  <c r="M759" i="23"/>
  <c r="M621" i="23"/>
  <c r="M693" i="23"/>
  <c r="J594" i="23" l="1"/>
  <c r="P594" i="23" s="1"/>
  <c r="J508" i="23"/>
  <c r="P508" i="23" s="1"/>
  <c r="J655" i="23"/>
  <c r="P655" i="23" s="1"/>
  <c r="J485" i="23"/>
  <c r="P485" i="23" s="1"/>
  <c r="J631" i="23"/>
  <c r="P631" i="23" s="1"/>
  <c r="J928" i="23"/>
  <c r="P928" i="23" s="1"/>
  <c r="J827" i="23"/>
  <c r="P827" i="23" s="1"/>
  <c r="J566" i="23"/>
  <c r="P566" i="23" s="1"/>
  <c r="J683" i="23"/>
  <c r="P683" i="23" s="1"/>
  <c r="J843" i="23"/>
  <c r="P843" i="23" s="1"/>
  <c r="J760" i="23"/>
  <c r="P760" i="23" s="1"/>
  <c r="J941" i="23"/>
  <c r="P941" i="23" s="1"/>
  <c r="J782" i="23"/>
  <c r="P782" i="23" s="1"/>
  <c r="J490" i="23"/>
  <c r="P490" i="23" s="1"/>
  <c r="J927" i="23"/>
  <c r="P927" i="23" s="1"/>
  <c r="J963" i="23"/>
  <c r="P963" i="23" s="1"/>
  <c r="J742" i="23"/>
  <c r="P742" i="23" s="1"/>
  <c r="J471" i="23"/>
  <c r="P471" i="23" s="1"/>
  <c r="J614" i="23"/>
  <c r="P614" i="23" s="1"/>
  <c r="J764" i="23"/>
  <c r="P764" i="23" s="1"/>
  <c r="J504" i="23"/>
  <c r="P504" i="23" s="1"/>
  <c r="J831" i="23"/>
  <c r="P831" i="23" s="1"/>
  <c r="J734" i="23"/>
  <c r="P734" i="23" s="1"/>
  <c r="J950" i="23"/>
  <c r="P950" i="23" s="1"/>
  <c r="J693" i="23"/>
  <c r="P693" i="23" s="1"/>
  <c r="J804" i="23"/>
  <c r="P804" i="23" s="1"/>
  <c r="J533" i="23"/>
  <c r="P533" i="23" s="1"/>
  <c r="J689" i="23"/>
  <c r="P689" i="23" s="1"/>
  <c r="J733" i="23"/>
  <c r="P733" i="23" s="1"/>
  <c r="J591" i="23"/>
  <c r="P591" i="23" s="1"/>
  <c r="J944" i="23"/>
  <c r="P944" i="23" s="1"/>
  <c r="J630" i="23"/>
  <c r="P630" i="23" s="1"/>
  <c r="J730" i="23"/>
  <c r="P730" i="23" s="1"/>
  <c r="J929" i="23"/>
  <c r="P929" i="23" s="1"/>
  <c r="J714" i="23"/>
  <c r="P714" i="23" s="1"/>
  <c r="J559" i="23"/>
  <c r="P559" i="23" s="1"/>
  <c r="J755" i="23"/>
  <c r="P755" i="23" s="1"/>
  <c r="J517" i="23"/>
  <c r="P517" i="23" s="1"/>
  <c r="J498" i="23"/>
  <c r="P498" i="23" s="1"/>
  <c r="J874" i="23"/>
  <c r="P874" i="23" s="1"/>
  <c r="J894" i="23"/>
  <c r="P894" i="23" s="1"/>
  <c r="J825" i="23"/>
  <c r="P825" i="23" s="1"/>
  <c r="J750" i="23"/>
  <c r="P750" i="23" s="1"/>
  <c r="J561" i="23"/>
  <c r="P561" i="23" s="1"/>
  <c r="J581" i="23"/>
  <c r="P581" i="23" s="1"/>
  <c r="J943" i="23"/>
  <c r="P943" i="23" s="1"/>
  <c r="J897" i="23"/>
  <c r="P897" i="23" s="1"/>
  <c r="J925" i="23"/>
  <c r="P925" i="23" s="1"/>
  <c r="J698" i="23"/>
  <c r="P698" i="23" s="1"/>
  <c r="J694" i="23"/>
  <c r="P694" i="23" s="1"/>
  <c r="J717" i="23"/>
  <c r="P717" i="23" s="1"/>
  <c r="J919" i="23"/>
  <c r="P919" i="23" s="1"/>
  <c r="J749" i="23"/>
  <c r="P749" i="23" s="1"/>
  <c r="J806" i="23"/>
  <c r="P806" i="23" s="1"/>
  <c r="J684" i="23"/>
  <c r="P684" i="23" s="1"/>
  <c r="J900" i="23"/>
  <c r="P900" i="23" s="1"/>
  <c r="J520" i="23"/>
  <c r="P520" i="23" s="1"/>
  <c r="J552" i="23"/>
  <c r="P552" i="23" s="1"/>
  <c r="J779" i="23"/>
  <c r="P779" i="23" s="1"/>
  <c r="J481" i="23"/>
  <c r="P481" i="23" s="1"/>
  <c r="J856" i="23"/>
  <c r="P856" i="23" s="1"/>
  <c r="J621" i="23"/>
  <c r="P621" i="23" s="1"/>
  <c r="J708" i="23"/>
  <c r="P708" i="23" s="1"/>
  <c r="J910" i="23"/>
  <c r="P910" i="23" s="1"/>
  <c r="J865" i="23"/>
  <c r="P865" i="23" s="1"/>
  <c r="J886" i="23"/>
  <c r="P886" i="23" s="1"/>
  <c r="J649" i="23"/>
  <c r="P649" i="23" s="1"/>
  <c r="J862" i="23"/>
  <c r="P862" i="23" s="1"/>
  <c r="J879" i="23"/>
  <c r="P879" i="23" s="1"/>
  <c r="J573" i="23"/>
  <c r="P573" i="23" s="1"/>
  <c r="J555" i="23"/>
  <c r="P555" i="23" s="1"/>
  <c r="J502" i="23"/>
  <c r="P502" i="23" s="1"/>
  <c r="J690" i="23"/>
  <c r="P690" i="23" s="1"/>
  <c r="J574" i="23"/>
  <c r="P574" i="23" s="1"/>
  <c r="J965" i="23"/>
  <c r="P965" i="23" s="1"/>
  <c r="J832" i="23"/>
  <c r="P832" i="23" s="1"/>
  <c r="J914" i="23"/>
  <c r="P914" i="23" s="1"/>
  <c r="J842" i="23"/>
  <c r="P842" i="23" s="1"/>
  <c r="J576" i="23"/>
  <c r="P576" i="23" s="1"/>
  <c r="J799" i="23"/>
  <c r="P799" i="23" s="1"/>
  <c r="J699" i="23"/>
  <c r="P699" i="23" s="1"/>
  <c r="J477" i="23"/>
  <c r="P477" i="23" s="1"/>
  <c r="J852" i="23"/>
  <c r="P852" i="23" s="1"/>
  <c r="J740" i="23"/>
  <c r="P740" i="23" s="1"/>
  <c r="J763" i="23"/>
  <c r="P763" i="23" s="1"/>
  <c r="J743" i="23"/>
  <c r="P743" i="23" s="1"/>
  <c r="J510" i="23"/>
  <c r="P510" i="23" s="1"/>
  <c r="J724" i="23"/>
  <c r="P724" i="23" s="1"/>
  <c r="J817" i="23"/>
  <c r="P817" i="23" s="1"/>
  <c r="J893" i="23"/>
  <c r="P893" i="23" s="1"/>
  <c r="J851" i="23"/>
  <c r="P851" i="23" s="1"/>
  <c r="J590" i="23"/>
  <c r="P590" i="23" s="1"/>
  <c r="J549" i="23"/>
  <c r="P549" i="23" s="1"/>
  <c r="J726" i="23"/>
  <c r="P726" i="23" s="1"/>
  <c r="J479" i="23"/>
  <c r="P479" i="23" s="1"/>
  <c r="J754" i="23"/>
  <c r="P754" i="23" s="1"/>
  <c r="J848" i="23"/>
  <c r="P848" i="23" s="1"/>
  <c r="J878" i="23"/>
  <c r="P878" i="23" s="1"/>
  <c r="J588" i="23"/>
  <c r="P588" i="23" s="1"/>
  <c r="J525" i="23"/>
  <c r="P525" i="23" s="1"/>
  <c r="J488" i="23"/>
  <c r="P488" i="23" s="1"/>
  <c r="J954" i="23"/>
  <c r="P954" i="23" s="1"/>
  <c r="J771" i="23"/>
  <c r="P771" i="23" s="1"/>
  <c r="J469" i="23"/>
  <c r="P469" i="23" s="1"/>
  <c r="J602" i="23"/>
  <c r="P602" i="23" s="1"/>
  <c r="J586" i="23"/>
  <c r="P586" i="23" s="1"/>
  <c r="J675" i="23"/>
  <c r="P675" i="23" s="1"/>
  <c r="J889" i="23"/>
  <c r="P889" i="23" s="1"/>
  <c r="J822" i="23"/>
  <c r="P822" i="23" s="1"/>
  <c r="J584" i="23"/>
  <c r="P584" i="23" s="1"/>
  <c r="J646" i="23"/>
  <c r="P646" i="23" s="1"/>
  <c r="J600" i="23"/>
  <c r="P600" i="23" s="1"/>
  <c r="J537" i="23"/>
  <c r="P537" i="23" s="1"/>
  <c r="J800" i="23"/>
  <c r="P800" i="23" s="1"/>
  <c r="J551" i="23"/>
  <c r="P551" i="23" s="1"/>
  <c r="J514" i="23"/>
  <c r="P514" i="23" s="1"/>
  <c r="J579" i="23"/>
  <c r="P579" i="23" s="1"/>
  <c r="J863" i="23"/>
  <c r="P863" i="23" s="1"/>
  <c r="J674" i="23"/>
  <c r="P674" i="23" s="1"/>
  <c r="J538" i="23"/>
  <c r="P538" i="23" s="1"/>
  <c r="J838" i="23"/>
  <c r="P838" i="23" s="1"/>
  <c r="J592" i="23"/>
  <c r="P592" i="23" s="1"/>
  <c r="J819" i="23"/>
  <c r="P819" i="23" s="1"/>
  <c r="J729" i="23"/>
  <c r="P729" i="23" s="1"/>
  <c r="J815" i="23"/>
  <c r="P815" i="23" s="1"/>
  <c r="J871" i="23"/>
  <c r="P871" i="23" s="1"/>
  <c r="J858" i="23"/>
  <c r="P858" i="23" s="1"/>
  <c r="J582" i="23"/>
  <c r="P582" i="23" s="1"/>
  <c r="J589" i="23"/>
  <c r="P589" i="23" s="1"/>
  <c r="J803" i="23"/>
  <c r="P803" i="23" s="1"/>
  <c r="J959" i="23"/>
  <c r="P959" i="23" s="1"/>
  <c r="J720" i="23"/>
  <c r="P720" i="23" s="1"/>
  <c r="J901" i="23"/>
  <c r="P901" i="23" s="1"/>
  <c r="J503" i="23"/>
  <c r="P503" i="23" s="1"/>
  <c r="J758" i="23"/>
  <c r="P758" i="23" s="1"/>
  <c r="J516" i="23"/>
  <c r="P516" i="23" s="1"/>
  <c r="J691" i="23"/>
  <c r="P691" i="23" s="1"/>
  <c r="J849" i="23"/>
  <c r="P849" i="23" s="1"/>
  <c r="J688" i="23"/>
  <c r="P688" i="23" s="1"/>
  <c r="J526" i="23"/>
  <c r="P526" i="23" s="1"/>
  <c r="J938" i="23"/>
  <c r="P938" i="23" s="1"/>
  <c r="J613" i="23"/>
  <c r="P613" i="23" s="1"/>
  <c r="J846" i="23"/>
  <c r="P846" i="23" s="1"/>
  <c r="J494" i="23"/>
  <c r="P494" i="23" s="1"/>
  <c r="J673" i="23"/>
  <c r="P673" i="23" s="1"/>
  <c r="J666" i="23"/>
  <c r="P666" i="23" s="1"/>
  <c r="J625" i="23"/>
  <c r="P625" i="23" s="1"/>
  <c r="J841" i="23"/>
  <c r="P841" i="23" s="1"/>
  <c r="J676" i="23"/>
  <c r="P676" i="23" s="1"/>
  <c r="J836" i="23"/>
  <c r="P836" i="23" s="1"/>
  <c r="J786" i="23"/>
  <c r="P786" i="23" s="1"/>
  <c r="J761" i="23"/>
  <c r="P761" i="23" s="1"/>
  <c r="J656" i="23"/>
  <c r="P656" i="23" s="1"/>
  <c r="J636" i="23"/>
  <c r="P636" i="23" s="1"/>
  <c r="J820" i="23"/>
  <c r="P820" i="23" s="1"/>
  <c r="J662" i="23"/>
  <c r="P662" i="23" s="1"/>
  <c r="J718" i="23"/>
  <c r="P718" i="23" s="1"/>
  <c r="J723" i="23"/>
  <c r="P723" i="23" s="1"/>
  <c r="J548" i="23"/>
  <c r="P548" i="23" s="1"/>
  <c r="J918" i="23"/>
  <c r="P918" i="23" s="1"/>
  <c r="J830" i="23"/>
  <c r="P830" i="23" s="1"/>
  <c r="J687" i="23"/>
  <c r="P687" i="23" s="1"/>
  <c r="J474" i="23"/>
  <c r="P474" i="23" s="1"/>
  <c r="J821" i="23"/>
  <c r="P821" i="23" s="1"/>
  <c r="J596" i="23"/>
  <c r="P596" i="23" s="1"/>
  <c r="J789" i="23"/>
  <c r="P789" i="23" s="1"/>
  <c r="J752" i="23"/>
  <c r="P752" i="23" s="1"/>
  <c r="J829" i="23"/>
  <c r="P829" i="23" s="1"/>
  <c r="J535" i="23"/>
  <c r="P535" i="23" s="1"/>
  <c r="J759" i="23"/>
  <c r="P759" i="23" s="1"/>
  <c r="J757" i="23"/>
  <c r="P757" i="23" s="1"/>
  <c r="J775" i="23"/>
  <c r="P775" i="23" s="1"/>
  <c r="J626" i="23"/>
  <c r="P626" i="23" s="1"/>
  <c r="J921" i="23"/>
  <c r="P921" i="23" s="1"/>
  <c r="J499" i="23"/>
  <c r="P499" i="23" s="1"/>
  <c r="J953" i="23"/>
  <c r="P953" i="23" s="1"/>
  <c r="J783" i="23"/>
  <c r="P783" i="23" s="1"/>
  <c r="J497" i="23"/>
  <c r="P497" i="23" s="1"/>
  <c r="J864" i="23"/>
  <c r="P864" i="23" s="1"/>
  <c r="J677" i="23"/>
  <c r="P677" i="23" s="1"/>
  <c r="J505" i="23"/>
  <c r="P505" i="23" s="1"/>
  <c r="J468" i="23"/>
  <c r="P468" i="23" s="1"/>
  <c r="J712" i="23"/>
  <c r="P712" i="23" s="1"/>
  <c r="J487" i="23"/>
  <c r="P487" i="23" s="1"/>
  <c r="J470" i="23"/>
  <c r="P470" i="23" s="1"/>
  <c r="J795" i="23"/>
  <c r="P795" i="23" s="1"/>
  <c r="J701" i="23"/>
  <c r="P701" i="23" s="1"/>
  <c r="J606" i="23"/>
  <c r="P606" i="23" s="1"/>
  <c r="J483" i="23"/>
  <c r="P483" i="23" s="1"/>
  <c r="J556" i="23"/>
  <c r="P556" i="23" s="1"/>
  <c r="J482" i="23"/>
  <c r="P482" i="23" s="1"/>
  <c r="J532" i="23"/>
  <c r="P532" i="23" s="1"/>
  <c r="J722" i="23"/>
  <c r="P722" i="23" s="1"/>
  <c r="J855" i="23"/>
  <c r="P855" i="23" s="1"/>
  <c r="J875" i="23"/>
  <c r="P875" i="23" s="1"/>
  <c r="J854" i="23"/>
  <c r="P854" i="23" s="1"/>
  <c r="J748" i="23"/>
  <c r="P748" i="23" s="1"/>
  <c r="J480" i="23"/>
  <c r="P480" i="23" s="1"/>
  <c r="J647" i="23"/>
  <c r="P647" i="23" s="1"/>
  <c r="J692" i="23"/>
  <c r="P692" i="23" s="1"/>
  <c r="J736" i="23"/>
  <c r="P736" i="23" s="1"/>
  <c r="J747" i="23"/>
  <c r="P747" i="23" s="1"/>
  <c r="J906" i="23"/>
  <c r="P906" i="23" s="1"/>
  <c r="J716" i="23"/>
  <c r="P716" i="23" s="1"/>
  <c r="J680" i="23"/>
  <c r="P680" i="23" s="1"/>
  <c r="J860" i="23"/>
  <c r="P860" i="23" s="1"/>
  <c r="J585" i="23"/>
  <c r="P585" i="23" s="1"/>
  <c r="J813" i="23"/>
  <c r="P813" i="23" s="1"/>
  <c r="J840" i="23"/>
  <c r="P840" i="23" s="1"/>
  <c r="J544" i="23"/>
  <c r="P544" i="23" s="1"/>
  <c r="J570" i="23"/>
  <c r="P570" i="23" s="1"/>
  <c r="J934" i="23"/>
  <c r="P934" i="23" s="1"/>
  <c r="J814" i="23"/>
  <c r="P814" i="23" s="1"/>
  <c r="J660" i="23"/>
  <c r="P660" i="23" s="1"/>
  <c r="J924" i="23"/>
  <c r="P924" i="23" s="1"/>
  <c r="J706" i="23"/>
  <c r="P706" i="23" s="1"/>
  <c r="J583" i="23"/>
  <c r="P583" i="23" s="1"/>
  <c r="J493" i="23"/>
  <c r="P493" i="23" s="1"/>
  <c r="J671" i="23"/>
  <c r="P671" i="23" s="1"/>
  <c r="J657" i="23"/>
  <c r="P657" i="23" s="1"/>
  <c r="J922" i="23"/>
  <c r="P922" i="23" s="1"/>
  <c r="J507" i="23"/>
  <c r="P507" i="23" s="1"/>
  <c r="J774" i="23"/>
  <c r="P774" i="23" s="1"/>
  <c r="J909" i="23"/>
  <c r="P909" i="23" s="1"/>
  <c r="J661" i="23"/>
  <c r="P661" i="23" s="1"/>
  <c r="J528" i="23"/>
  <c r="P528" i="23" s="1"/>
  <c r="J645" i="23"/>
  <c r="P645" i="23" s="1"/>
  <c r="J917" i="23"/>
  <c r="P917" i="23" s="1"/>
  <c r="J654" i="23"/>
  <c r="P654" i="23" s="1"/>
  <c r="J565" i="23"/>
  <c r="P565" i="23" s="1"/>
  <c r="J920" i="23"/>
  <c r="P920" i="23" s="1"/>
  <c r="J567" i="23"/>
  <c r="P567" i="23" s="1"/>
  <c r="J475" i="23"/>
  <c r="P475" i="23" s="1"/>
  <c r="J710" i="23"/>
  <c r="P710" i="23" s="1"/>
  <c r="J486" i="23"/>
  <c r="P486" i="23" s="1"/>
  <c r="J947" i="23"/>
  <c r="P947" i="23" s="1"/>
  <c r="J809" i="23"/>
  <c r="P809" i="23" s="1"/>
  <c r="J622" i="23"/>
  <c r="P622" i="23" s="1"/>
  <c r="J702" i="23"/>
  <c r="P702" i="23" s="1"/>
  <c r="J859" i="23"/>
  <c r="P859" i="23" s="1"/>
  <c r="J618" i="23"/>
  <c r="P618" i="23" s="1"/>
  <c r="J641" i="23"/>
  <c r="P641" i="23" s="1"/>
  <c r="J554" i="23"/>
  <c r="P554" i="23" s="1"/>
  <c r="J619" i="23"/>
  <c r="P619" i="23" s="1"/>
  <c r="J476" i="23"/>
  <c r="P476" i="23" s="1"/>
  <c r="J564" i="23"/>
  <c r="P564" i="23" s="1"/>
  <c r="J770" i="23"/>
  <c r="P770" i="23" s="1"/>
  <c r="J539" i="23"/>
  <c r="P539" i="23" s="1"/>
  <c r="J881" i="23"/>
  <c r="P881" i="23" s="1"/>
  <c r="J912" i="23"/>
  <c r="P912" i="23" s="1"/>
  <c r="J633" i="23"/>
  <c r="P633" i="23" s="1"/>
  <c r="J798" i="23"/>
  <c r="P798" i="23" s="1"/>
  <c r="J937" i="23"/>
  <c r="P937" i="23" s="1"/>
  <c r="J958" i="23"/>
  <c r="P958" i="23" s="1"/>
  <c r="J828" i="23"/>
  <c r="P828" i="23" s="1"/>
  <c r="J867" i="23"/>
  <c r="P867" i="23" s="1"/>
  <c r="J518" i="23"/>
  <c r="P518" i="23" s="1"/>
  <c r="J491" i="23"/>
  <c r="P491" i="23" s="1"/>
  <c r="J624" i="23"/>
  <c r="P624" i="23" s="1"/>
  <c r="J883" i="23"/>
  <c r="P883" i="23" s="1"/>
  <c r="J527" i="23"/>
  <c r="P527" i="23" s="1"/>
  <c r="J839" i="23"/>
  <c r="P839" i="23" s="1"/>
  <c r="J550" i="23"/>
  <c r="P550" i="23" s="1"/>
  <c r="J908" i="23"/>
  <c r="P908" i="23" s="1"/>
  <c r="J892" i="23"/>
  <c r="P892" i="23" s="1"/>
  <c r="J866" i="23"/>
  <c r="P866" i="23" s="1"/>
  <c r="J543" i="23"/>
  <c r="P543" i="23" s="1"/>
  <c r="J787" i="23"/>
  <c r="P787" i="23" s="1"/>
  <c r="J732" i="23"/>
  <c r="P732" i="23" s="1"/>
  <c r="J903" i="23"/>
  <c r="P903" i="23" s="1"/>
  <c r="J569" i="23"/>
  <c r="P569" i="23" s="1"/>
  <c r="J484" i="23"/>
  <c r="P484" i="23" s="1"/>
  <c r="J882" i="23"/>
  <c r="P882" i="23" s="1"/>
  <c r="J961" i="23"/>
  <c r="P961" i="23" s="1"/>
  <c r="J756" i="23"/>
  <c r="P756" i="23" s="1"/>
  <c r="J623" i="23"/>
  <c r="P623" i="23" s="1"/>
  <c r="J496" i="23"/>
  <c r="P496" i="23" s="1"/>
  <c r="J524" i="23"/>
  <c r="P524" i="23" s="1"/>
  <c r="J725" i="23"/>
  <c r="P725" i="23" s="1"/>
  <c r="J945" i="23"/>
  <c r="P945" i="23" s="1"/>
  <c r="J521" i="23"/>
  <c r="P521" i="23" s="1"/>
  <c r="J593" i="23"/>
  <c r="P593" i="23" s="1"/>
  <c r="J791" i="23"/>
  <c r="P791" i="23" s="1"/>
  <c r="J885" i="23"/>
  <c r="P885" i="23" s="1"/>
  <c r="J562" i="23"/>
  <c r="P562" i="23" s="1"/>
  <c r="J500" i="23"/>
  <c r="P500" i="23" s="1"/>
  <c r="J766" i="23"/>
  <c r="P766" i="23" s="1"/>
  <c r="J697" i="23"/>
  <c r="P697" i="23" s="1"/>
  <c r="J811" i="23"/>
  <c r="P811" i="23" s="1"/>
  <c r="J607" i="23"/>
  <c r="P607" i="23" s="1"/>
  <c r="J807" i="23"/>
  <c r="P807" i="23" s="1"/>
  <c r="J686" i="23"/>
  <c r="P686" i="23" s="1"/>
  <c r="J890" i="23"/>
  <c r="P890" i="23" s="1"/>
  <c r="J949" i="23"/>
  <c r="P949" i="23" s="1"/>
  <c r="J767" i="23"/>
  <c r="P767" i="23" s="1"/>
  <c r="J651" i="23"/>
  <c r="P651" i="23" s="1"/>
  <c r="J896" i="23"/>
  <c r="P896" i="23" s="1"/>
  <c r="J611" i="23"/>
  <c r="P611" i="23" s="1"/>
  <c r="J964" i="23"/>
  <c r="P964" i="23" s="1"/>
  <c r="J540" i="23"/>
  <c r="P540" i="23" s="1"/>
  <c r="J802" i="23"/>
  <c r="P802" i="23" s="1"/>
  <c r="J512" i="23"/>
  <c r="P512" i="23" s="1"/>
  <c r="J834" i="23"/>
  <c r="P834" i="23" s="1"/>
  <c r="J805" i="23"/>
  <c r="P805" i="23" s="1"/>
  <c r="J608" i="23"/>
  <c r="P608" i="23" s="1"/>
  <c r="J956" i="23"/>
  <c r="P956" i="23" s="1"/>
  <c r="J796" i="23"/>
  <c r="P796" i="23" s="1"/>
  <c r="J844" i="23"/>
  <c r="P844" i="23" s="1"/>
  <c r="J635" i="23"/>
  <c r="P635" i="23" s="1"/>
  <c r="J571" i="23"/>
  <c r="P571" i="23" s="1"/>
  <c r="J682" i="23"/>
  <c r="P682" i="23" s="1"/>
  <c r="J868" i="23"/>
  <c r="P868" i="23" s="1"/>
  <c r="J659" i="23"/>
  <c r="P659" i="23" s="1"/>
  <c r="J605" i="23"/>
  <c r="P605" i="23" s="1"/>
  <c r="J905" i="23"/>
  <c r="P905" i="23" s="1"/>
  <c r="J669" i="23"/>
  <c r="P669" i="23" s="1"/>
  <c r="J765" i="23"/>
  <c r="P765" i="23" s="1"/>
  <c r="J872" i="23"/>
  <c r="P872" i="23" s="1"/>
  <c r="J876" i="23"/>
  <c r="P876" i="23" s="1"/>
  <c r="J884" i="23"/>
  <c r="P884" i="23" s="1"/>
  <c r="J940" i="23"/>
  <c r="P940" i="23" s="1"/>
  <c r="J522" i="23"/>
  <c r="P522" i="23" s="1"/>
  <c r="J473" i="23"/>
  <c r="P473" i="23" s="1"/>
  <c r="J637" i="23"/>
  <c r="P637" i="23" s="1"/>
  <c r="J845" i="23"/>
  <c r="P845" i="23" s="1"/>
  <c r="J833" i="23"/>
  <c r="P833" i="23" s="1"/>
  <c r="J629" i="23"/>
  <c r="P629" i="23" s="1"/>
  <c r="J951" i="23"/>
  <c r="P951" i="23" s="1"/>
  <c r="J546" i="23"/>
  <c r="P546" i="23" s="1"/>
  <c r="J794" i="23"/>
  <c r="P794" i="23" s="1"/>
  <c r="J704" i="23"/>
  <c r="P704" i="23" s="1"/>
  <c r="J966" i="23"/>
  <c r="P966" i="23" s="1"/>
  <c r="J926" i="23"/>
  <c r="P926" i="23" s="1"/>
  <c r="J542" i="23"/>
  <c r="P542" i="23" s="1"/>
  <c r="J531" i="23"/>
  <c r="P531" i="23" s="1"/>
  <c r="J731" i="23"/>
  <c r="P731" i="23" s="1"/>
  <c r="J489" i="23"/>
  <c r="P489" i="23" s="1"/>
  <c r="J603" i="23"/>
  <c r="P603" i="23" s="1"/>
  <c r="J648" i="23"/>
  <c r="P648" i="23" s="1"/>
  <c r="J936" i="23"/>
  <c r="P936" i="23" s="1"/>
  <c r="J739" i="23"/>
  <c r="P739" i="23" s="1"/>
  <c r="J711" i="23"/>
  <c r="P711" i="23" s="1"/>
  <c r="J553" i="23"/>
  <c r="P553" i="23" s="1"/>
  <c r="J788" i="23"/>
  <c r="P788" i="23" s="1"/>
  <c r="J696" i="23"/>
  <c r="P696" i="23" s="1"/>
  <c r="J753" i="23"/>
  <c r="P753" i="23" s="1"/>
  <c r="J816" i="23"/>
  <c r="P816" i="23" s="1"/>
  <c r="J478" i="23"/>
  <c r="P478" i="23" s="1"/>
  <c r="J604" i="23"/>
  <c r="P604" i="23" s="1"/>
  <c r="J735" i="23"/>
  <c r="P735" i="23" s="1"/>
  <c r="J857" i="23"/>
  <c r="P857" i="23" s="1"/>
  <c r="J933" i="23"/>
  <c r="P933" i="23" s="1"/>
  <c r="J695" i="23"/>
  <c r="P695" i="23" s="1"/>
  <c r="J777" i="23"/>
  <c r="P777" i="23" s="1"/>
  <c r="J955" i="23"/>
  <c r="P955" i="23" s="1"/>
  <c r="J598" i="23"/>
  <c r="P598" i="23" s="1"/>
  <c r="J880" i="23"/>
  <c r="P880" i="23" s="1"/>
  <c r="J853" i="23"/>
  <c r="P853" i="23" s="1"/>
  <c r="J639" i="23"/>
  <c r="P639" i="23" s="1"/>
  <c r="J632" i="23"/>
  <c r="P632" i="23" s="1"/>
  <c r="J768" i="23"/>
  <c r="P768" i="23" s="1"/>
  <c r="J942" i="23"/>
  <c r="P942" i="23" s="1"/>
  <c r="J792" i="23"/>
  <c r="P792" i="23" s="1"/>
  <c r="J534" i="23"/>
  <c r="P534" i="23" s="1"/>
  <c r="J530" i="23"/>
  <c r="P530" i="23" s="1"/>
  <c r="J672" i="23"/>
  <c r="P672" i="23" s="1"/>
  <c r="J627" i="23"/>
  <c r="P627" i="23" s="1"/>
  <c r="J523" i="23"/>
  <c r="P523" i="23" s="1"/>
  <c r="J913" i="23"/>
  <c r="P913" i="23" s="1"/>
  <c r="J737" i="23"/>
  <c r="P737" i="23" s="1"/>
  <c r="J678" i="23"/>
  <c r="P678" i="23" s="1"/>
  <c r="J939" i="23"/>
  <c r="P939" i="23" s="1"/>
  <c r="J620" i="23"/>
  <c r="P620" i="23" s="1"/>
  <c r="J769" i="23"/>
  <c r="P769" i="23" s="1"/>
  <c r="J467" i="23"/>
  <c r="P467" i="23" s="1"/>
  <c r="J946" i="23"/>
  <c r="P946" i="23" s="1"/>
  <c r="J640" i="23"/>
  <c r="P640" i="23" s="1"/>
  <c r="J780" i="23"/>
  <c r="P780" i="23" s="1"/>
  <c r="J575" i="23"/>
  <c r="P575" i="23" s="1"/>
  <c r="J513" i="23"/>
  <c r="P513" i="23" s="1"/>
  <c r="J784" i="23"/>
  <c r="P784" i="23" s="1"/>
  <c r="J847" i="23"/>
  <c r="P847" i="23" s="1"/>
  <c r="J738" i="23"/>
  <c r="P738" i="23" s="1"/>
  <c r="J869" i="23"/>
  <c r="P869" i="23" s="1"/>
  <c r="J911" i="23"/>
  <c r="P911" i="23" s="1"/>
  <c r="J506" i="23"/>
  <c r="P506" i="23" s="1"/>
  <c r="J812" i="23"/>
  <c r="P812" i="23" s="1"/>
  <c r="J887" i="23"/>
  <c r="P887" i="23" s="1"/>
  <c r="J615" i="23"/>
  <c r="P615" i="23" s="1"/>
  <c r="J664" i="23"/>
  <c r="P664" i="23" s="1"/>
  <c r="J719" i="23"/>
  <c r="P719" i="23" s="1"/>
  <c r="J665" i="23"/>
  <c r="P665" i="23" s="1"/>
  <c r="J634" i="23"/>
  <c r="P634" i="23" s="1"/>
  <c r="J515" i="23"/>
  <c r="P515" i="23" s="1"/>
  <c r="J932" i="23"/>
  <c r="P932" i="23" s="1"/>
  <c r="J741" i="23"/>
  <c r="P741" i="23" s="1"/>
  <c r="J744" i="23"/>
  <c r="P744" i="23" s="1"/>
  <c r="J721" i="23"/>
  <c r="P721" i="23" s="1"/>
  <c r="J667" i="23"/>
  <c r="P667" i="23" s="1"/>
  <c r="J597" i="23"/>
  <c r="P597" i="23" s="1"/>
  <c r="J519" i="23"/>
  <c r="P519" i="23" s="1"/>
  <c r="J877" i="23"/>
  <c r="P877" i="23" s="1"/>
  <c r="J668" i="23"/>
  <c r="P668" i="23" s="1"/>
  <c r="J916" i="23"/>
  <c r="P916" i="23" s="1"/>
  <c r="J751" i="23"/>
  <c r="P751" i="23" s="1"/>
  <c r="J962" i="23"/>
  <c r="P962" i="23" s="1"/>
  <c r="J652" i="23"/>
  <c r="P652" i="23" s="1"/>
  <c r="J746" i="23"/>
  <c r="P746" i="23" s="1"/>
  <c r="J952" i="23"/>
  <c r="P952" i="23" s="1"/>
  <c r="J778" i="23"/>
  <c r="P778" i="23" s="1"/>
  <c r="J705" i="23"/>
  <c r="P705" i="23" s="1"/>
  <c r="J587" i="23"/>
  <c r="P587" i="23" s="1"/>
  <c r="J915" i="23"/>
  <c r="P915" i="23" s="1"/>
  <c r="J610" i="23"/>
  <c r="P610" i="23" s="1"/>
  <c r="J609" i="23"/>
  <c r="P609" i="23" s="1"/>
  <c r="J644" i="23"/>
  <c r="P644" i="23" s="1"/>
  <c r="J907" i="23"/>
  <c r="P907" i="23" s="1"/>
  <c r="J650" i="23"/>
  <c r="P650" i="23" s="1"/>
  <c r="J888" i="23"/>
  <c r="P888" i="23" s="1"/>
  <c r="J599" i="23"/>
  <c r="P599" i="23" s="1"/>
  <c r="J793" i="23"/>
  <c r="P793" i="23" s="1"/>
  <c r="J797" i="23"/>
  <c r="P797" i="23" s="1"/>
  <c r="J931" i="23"/>
  <c r="P931" i="23" s="1"/>
  <c r="J899" i="23"/>
  <c r="P899" i="23" s="1"/>
  <c r="J612" i="23"/>
  <c r="P612" i="23" s="1"/>
  <c r="J773" i="23"/>
  <c r="P773" i="23" s="1"/>
  <c r="J580" i="23"/>
  <c r="P580" i="23" s="1"/>
  <c r="J681" i="23"/>
  <c r="P681" i="23" s="1"/>
  <c r="J902" i="23"/>
  <c r="P902" i="23" s="1"/>
  <c r="J713" i="23"/>
  <c r="P713" i="23" s="1"/>
  <c r="J762" i="23"/>
  <c r="P762" i="23" s="1"/>
  <c r="J568" i="23"/>
  <c r="P568" i="23" s="1"/>
  <c r="J715" i="23"/>
  <c r="P715" i="23" s="1"/>
  <c r="J501" i="23"/>
  <c r="P501" i="23" s="1"/>
  <c r="J685" i="23"/>
  <c r="P685" i="23" s="1"/>
  <c r="J595" i="23"/>
  <c r="P595" i="23" s="1"/>
  <c r="J960" i="23"/>
  <c r="P960" i="23" s="1"/>
  <c r="J642" i="23"/>
  <c r="P642" i="23" s="1"/>
  <c r="J898" i="23"/>
  <c r="P898" i="23" s="1"/>
  <c r="J808" i="23"/>
  <c r="P808" i="23" s="1"/>
  <c r="J617" i="23"/>
  <c r="P617" i="23" s="1"/>
  <c r="J572" i="23"/>
  <c r="P572" i="23" s="1"/>
  <c r="J541" i="23"/>
  <c r="P541" i="23" s="1"/>
  <c r="J745" i="23"/>
  <c r="P745" i="23" s="1"/>
  <c r="J495" i="23"/>
  <c r="P495" i="23" s="1"/>
  <c r="J772" i="23"/>
  <c r="P772" i="23" s="1"/>
  <c r="J601" i="23"/>
  <c r="P601" i="23" s="1"/>
  <c r="J628" i="23"/>
  <c r="P628" i="23" s="1"/>
  <c r="J707" i="23"/>
  <c r="P707" i="23" s="1"/>
  <c r="J547" i="23"/>
  <c r="P547" i="23" s="1"/>
  <c r="J727" i="23"/>
  <c r="P727" i="23" s="1"/>
  <c r="J923" i="23"/>
  <c r="P923" i="23" s="1"/>
  <c r="J850" i="23"/>
  <c r="P850" i="23" s="1"/>
  <c r="J545" i="23"/>
  <c r="P545" i="23" s="1"/>
  <c r="J511" i="23"/>
  <c r="P511" i="23" s="1"/>
  <c r="J638" i="23"/>
  <c r="P638" i="23" s="1"/>
  <c r="J643" i="23"/>
  <c r="P643" i="23" s="1"/>
  <c r="J492" i="23"/>
  <c r="P492" i="23" s="1"/>
  <c r="J935" i="23"/>
  <c r="P935" i="23" s="1"/>
  <c r="J790" i="23"/>
  <c r="P790" i="23" s="1"/>
  <c r="J891" i="23"/>
  <c r="P891" i="23" s="1"/>
  <c r="J837" i="23"/>
  <c r="P837" i="23" s="1"/>
  <c r="J663" i="23"/>
  <c r="P663" i="23" s="1"/>
  <c r="J801" i="23"/>
  <c r="P801" i="23" s="1"/>
  <c r="J670" i="23"/>
  <c r="P670" i="23" s="1"/>
  <c r="J870" i="23"/>
  <c r="P870" i="23" s="1"/>
  <c r="J679" i="23"/>
  <c r="P679" i="23" s="1"/>
  <c r="J577" i="23"/>
  <c r="P577" i="23" s="1"/>
  <c r="J835" i="23"/>
  <c r="P835" i="23" s="1"/>
  <c r="J810" i="23"/>
  <c r="P810" i="23" s="1"/>
  <c r="J700" i="23"/>
  <c r="P700" i="23" s="1"/>
  <c r="J558" i="23"/>
  <c r="P558" i="23" s="1"/>
  <c r="J895" i="23"/>
  <c r="P895" i="23" s="1"/>
  <c r="J818" i="23"/>
  <c r="P818" i="23" s="1"/>
  <c r="J728" i="23"/>
  <c r="P728" i="23" s="1"/>
  <c r="J948" i="23"/>
  <c r="P948" i="23" s="1"/>
  <c r="J578" i="23"/>
  <c r="P578" i="23" s="1"/>
  <c r="J781" i="23"/>
  <c r="P781" i="23" s="1"/>
  <c r="J785" i="23"/>
  <c r="P785" i="23" s="1"/>
  <c r="J563" i="23"/>
  <c r="P563" i="23" s="1"/>
  <c r="J823" i="23"/>
  <c r="P823" i="23" s="1"/>
  <c r="J509" i="23"/>
  <c r="P509" i="23" s="1"/>
  <c r="J930" i="23"/>
  <c r="P930" i="23" s="1"/>
  <c r="J529" i="23"/>
  <c r="P529" i="23" s="1"/>
  <c r="J776" i="23"/>
  <c r="P776" i="23" s="1"/>
  <c r="J653" i="23"/>
  <c r="P653" i="23" s="1"/>
  <c r="J616" i="23"/>
  <c r="P616" i="23" s="1"/>
  <c r="J861" i="23"/>
  <c r="P861" i="23" s="1"/>
  <c r="J826" i="23"/>
  <c r="P826" i="23" s="1"/>
  <c r="J658" i="23"/>
  <c r="P658" i="23" s="1"/>
  <c r="J557" i="23"/>
  <c r="P557" i="23" s="1"/>
  <c r="J957" i="23"/>
  <c r="P957" i="23" s="1"/>
  <c r="J703" i="23"/>
  <c r="P703" i="23" s="1"/>
  <c r="J560" i="23"/>
  <c r="P560" i="23" s="1"/>
  <c r="J904" i="23"/>
  <c r="P904" i="23" s="1"/>
  <c r="J472" i="23"/>
  <c r="P472" i="23" s="1"/>
  <c r="J824" i="23"/>
  <c r="P824" i="23" s="1"/>
  <c r="J709" i="23"/>
  <c r="P709" i="23" s="1"/>
  <c r="J536" i="23"/>
  <c r="P536" i="23" s="1"/>
  <c r="J873" i="23"/>
  <c r="P873" i="23" s="1"/>
  <c r="V51" i="7"/>
  <c r="V64" i="7"/>
  <c r="V72" i="7"/>
  <c r="V76" i="7"/>
  <c r="V89" i="7"/>
  <c r="V97" i="7"/>
  <c r="V108" i="7"/>
  <c r="V118" i="7"/>
  <c r="V126" i="7"/>
  <c r="V139" i="7"/>
  <c r="V151" i="7"/>
  <c r="V166" i="7"/>
  <c r="V170" i="7"/>
  <c r="V183" i="7"/>
  <c r="V195" i="7"/>
  <c r="V208" i="7"/>
  <c r="V216" i="7"/>
  <c r="V245" i="7"/>
  <c r="V54" i="7"/>
  <c r="V61" i="7"/>
  <c r="V65" i="7"/>
  <c r="V69" i="7"/>
  <c r="V73" i="7"/>
  <c r="V77" i="7"/>
  <c r="V82" i="7"/>
  <c r="V90" i="7"/>
  <c r="V94" i="7"/>
  <c r="V98" i="7"/>
  <c r="V102" i="7"/>
  <c r="V111" i="7"/>
  <c r="V107" i="7"/>
  <c r="V115" i="7"/>
  <c r="V119" i="7"/>
  <c r="V123" i="7"/>
  <c r="V127" i="7"/>
  <c r="V136" i="7"/>
  <c r="V132" i="7"/>
  <c r="V140" i="7"/>
  <c r="V144" i="7"/>
  <c r="V148" i="7"/>
  <c r="V152" i="7"/>
  <c r="V161" i="7"/>
  <c r="V163" i="7"/>
  <c r="V167" i="7"/>
  <c r="V171" i="7"/>
  <c r="V180" i="7"/>
  <c r="V184" i="7"/>
  <c r="V188" i="7"/>
  <c r="V192" i="7"/>
  <c r="V196" i="7"/>
  <c r="V205" i="7"/>
  <c r="V201" i="7"/>
  <c r="V209" i="7"/>
  <c r="V213" i="7"/>
  <c r="V217" i="7"/>
  <c r="V221" i="7"/>
  <c r="V226" i="7"/>
  <c r="V234" i="7"/>
  <c r="V238" i="7"/>
  <c r="V242" i="7"/>
  <c r="V246" i="7"/>
  <c r="V252" i="7"/>
  <c r="V256" i="7"/>
  <c r="V58" i="7"/>
  <c r="V81" i="7"/>
  <c r="V93" i="7"/>
  <c r="V101" i="7"/>
  <c r="V114" i="7"/>
  <c r="V131" i="7"/>
  <c r="V143" i="7"/>
  <c r="V162" i="7"/>
  <c r="V175" i="7"/>
  <c r="V187" i="7"/>
  <c r="V202" i="7"/>
  <c r="V220" i="7"/>
  <c r="V227" i="7"/>
  <c r="V237" i="7"/>
  <c r="V255" i="7"/>
  <c r="V53" i="7"/>
  <c r="V60" i="7"/>
  <c r="V62" i="7"/>
  <c r="V66" i="7"/>
  <c r="V70" i="7"/>
  <c r="V74" i="7"/>
  <c r="V78" i="7"/>
  <c r="V87" i="7"/>
  <c r="V91" i="7"/>
  <c r="V95" i="7"/>
  <c r="V99" i="7"/>
  <c r="V103" i="7"/>
  <c r="V112" i="7"/>
  <c r="V116" i="7"/>
  <c r="V120" i="7"/>
  <c r="V124" i="7"/>
  <c r="V128" i="7"/>
  <c r="V135" i="7"/>
  <c r="V137" i="7"/>
  <c r="V141" i="7"/>
  <c r="V145" i="7"/>
  <c r="V149" i="7"/>
  <c r="V153" i="7"/>
  <c r="V160" i="7"/>
  <c r="V164" i="7"/>
  <c r="V168" i="7"/>
  <c r="V172" i="7"/>
  <c r="V181" i="7"/>
  <c r="V185" i="7"/>
  <c r="V189" i="7"/>
  <c r="V193" i="7"/>
  <c r="V197" i="7"/>
  <c r="V206" i="7"/>
  <c r="V210" i="7"/>
  <c r="V214" i="7"/>
  <c r="V218" i="7"/>
  <c r="V222" i="7"/>
  <c r="V231" i="7"/>
  <c r="V235" i="7"/>
  <c r="V239" i="7"/>
  <c r="V243" i="7"/>
  <c r="V247" i="7"/>
  <c r="V253" i="7"/>
  <c r="V257" i="7"/>
  <c r="V56" i="7"/>
  <c r="V68" i="7"/>
  <c r="V83" i="7"/>
  <c r="V106" i="7"/>
  <c r="V122" i="7"/>
  <c r="V133" i="7"/>
  <c r="V147" i="7"/>
  <c r="V158" i="7"/>
  <c r="V177" i="7"/>
  <c r="V191" i="7"/>
  <c r="V200" i="7"/>
  <c r="V212" i="7"/>
  <c r="V225" i="7"/>
  <c r="V233" i="7"/>
  <c r="V241" i="7"/>
  <c r="V251" i="7"/>
  <c r="V52" i="7"/>
  <c r="V59" i="7"/>
  <c r="V63" i="7"/>
  <c r="V67" i="7"/>
  <c r="V71" i="7"/>
  <c r="V75" i="7"/>
  <c r="V79" i="7"/>
  <c r="V88" i="7"/>
  <c r="V92" i="7"/>
  <c r="V96" i="7"/>
  <c r="V100" i="7"/>
  <c r="V104" i="7"/>
  <c r="V113" i="7"/>
  <c r="V117" i="7"/>
  <c r="V121" i="7"/>
  <c r="V125" i="7"/>
  <c r="V129" i="7"/>
  <c r="V134" i="7"/>
  <c r="V138" i="7"/>
  <c r="V142" i="7"/>
  <c r="V146" i="7"/>
  <c r="V150" i="7"/>
  <c r="V154" i="7"/>
  <c r="V165" i="7"/>
  <c r="V169" i="7"/>
  <c r="V173" i="7"/>
  <c r="V182" i="7"/>
  <c r="V186" i="7"/>
  <c r="V190" i="7"/>
  <c r="V194" i="7"/>
  <c r="V198" i="7"/>
  <c r="V203" i="7"/>
  <c r="V207" i="7"/>
  <c r="V211" i="7"/>
  <c r="V215" i="7"/>
  <c r="V219" i="7"/>
  <c r="V223" i="7"/>
  <c r="V228" i="7"/>
  <c r="V232" i="7"/>
  <c r="V236" i="7"/>
  <c r="V240" i="7"/>
  <c r="V244" i="7"/>
  <c r="V248" i="7"/>
  <c r="V254" i="7"/>
  <c r="V258" i="7"/>
  <c r="D14" i="7" l="1"/>
  <c r="K3" i="7" s="1"/>
  <c r="D11" i="7" l="1"/>
  <c r="D8" i="7" s="1"/>
  <c r="K57" i="23"/>
  <c r="L126" i="23"/>
  <c r="K137" i="23"/>
  <c r="K390" i="23"/>
  <c r="L160" i="23"/>
  <c r="K185" i="23"/>
  <c r="L249" i="23"/>
  <c r="K278" i="23"/>
  <c r="L202" i="23"/>
  <c r="L174" i="23"/>
  <c r="K189" i="23"/>
  <c r="K44" i="23"/>
  <c r="K77" i="23"/>
  <c r="K214" i="23"/>
  <c r="K1004" i="23"/>
  <c r="K73" i="23"/>
  <c r="L413" i="23"/>
  <c r="K441" i="23"/>
  <c r="L314" i="23"/>
  <c r="L1017" i="23"/>
  <c r="K296" i="23"/>
  <c r="K358" i="23"/>
  <c r="L128" i="23"/>
  <c r="L146" i="23"/>
  <c r="K148" i="23"/>
  <c r="K188" i="23"/>
  <c r="K177" i="23"/>
  <c r="K121" i="23"/>
  <c r="L441" i="23"/>
  <c r="L143" i="23"/>
  <c r="L230" i="23"/>
  <c r="L43" i="23"/>
  <c r="K156" i="23"/>
  <c r="K429" i="23"/>
  <c r="K101" i="23"/>
  <c r="K354" i="23"/>
  <c r="K100" i="23"/>
  <c r="L408" i="23"/>
  <c r="K82" i="23"/>
  <c r="L248" i="23"/>
  <c r="L289" i="23"/>
  <c r="K72" i="23"/>
  <c r="L267" i="23"/>
  <c r="L1025" i="23"/>
  <c r="K993" i="23"/>
  <c r="L253" i="23"/>
  <c r="L1015" i="23"/>
  <c r="L377" i="23"/>
  <c r="L973" i="23"/>
  <c r="K356" i="23"/>
  <c r="L994" i="23"/>
  <c r="K383" i="23"/>
  <c r="L186" i="23"/>
  <c r="L1012" i="23"/>
  <c r="K291" i="23"/>
  <c r="K89" i="23"/>
  <c r="L194" i="23"/>
  <c r="L986" i="23"/>
  <c r="K445" i="23"/>
  <c r="K152" i="23"/>
  <c r="L360" i="23"/>
  <c r="K1034" i="23"/>
  <c r="K974" i="23"/>
  <c r="K90" i="23"/>
  <c r="K414" i="23"/>
  <c r="K384" i="23"/>
  <c r="K418" i="23"/>
  <c r="L252" i="23"/>
  <c r="L448" i="23"/>
  <c r="K432" i="23"/>
  <c r="L75" i="23"/>
  <c r="K1008" i="23"/>
  <c r="K63" i="23"/>
  <c r="K104" i="23"/>
  <c r="K387" i="23"/>
  <c r="L282" i="23"/>
  <c r="K264" i="23"/>
  <c r="L215" i="23"/>
  <c r="L280" i="23"/>
  <c r="L1008" i="23"/>
  <c r="L969" i="23"/>
  <c r="L38" i="23"/>
  <c r="K386" i="23"/>
  <c r="K371" i="23"/>
  <c r="L309" i="23"/>
  <c r="L62" i="23"/>
  <c r="L982" i="23"/>
  <c r="L451" i="23"/>
  <c r="K1031" i="23"/>
  <c r="K268" i="23"/>
  <c r="L388" i="23"/>
  <c r="L159" i="23"/>
  <c r="K331" i="23"/>
  <c r="L242" i="23"/>
  <c r="K66" i="23"/>
  <c r="L90" i="23"/>
  <c r="L210" i="23"/>
  <c r="L336" i="23"/>
  <c r="L180" i="23"/>
  <c r="K37" i="23"/>
  <c r="L118" i="23"/>
  <c r="L385" i="23"/>
  <c r="L88" i="23"/>
  <c r="K93" i="23"/>
  <c r="L99" i="23"/>
  <c r="L362" i="23"/>
  <c r="L55" i="23"/>
  <c r="L338" i="23"/>
  <c r="L351" i="23"/>
  <c r="K68" i="23"/>
  <c r="L216" i="23"/>
  <c r="L137" i="23"/>
  <c r="L1007" i="23"/>
  <c r="K166" i="23"/>
  <c r="L116" i="23"/>
  <c r="K258" i="23"/>
  <c r="K267" i="23"/>
  <c r="L375" i="23"/>
  <c r="L181" i="23"/>
  <c r="K461" i="23"/>
  <c r="K102" i="23"/>
  <c r="L103" i="23"/>
  <c r="L201" i="23"/>
  <c r="K187" i="23"/>
  <c r="K70" i="23"/>
  <c r="K56" i="23"/>
  <c r="L305" i="23"/>
  <c r="L315" i="23"/>
  <c r="L240" i="23"/>
  <c r="K970" i="23"/>
  <c r="K1013" i="23"/>
  <c r="K321" i="23"/>
  <c r="L1024" i="23"/>
  <c r="L406" i="23"/>
  <c r="K171" i="23"/>
  <c r="K219" i="23"/>
  <c r="L297" i="23"/>
  <c r="L229" i="23"/>
  <c r="K976" i="23"/>
  <c r="K91" i="23"/>
  <c r="K45" i="23"/>
  <c r="K1016" i="23"/>
  <c r="K984" i="23"/>
  <c r="L251" i="23"/>
  <c r="L274" i="23"/>
  <c r="L349" i="23"/>
  <c r="K395" i="23"/>
  <c r="L294" i="23"/>
  <c r="L283" i="23"/>
  <c r="K250" i="23"/>
  <c r="L1009" i="23"/>
  <c r="L999" i="23"/>
  <c r="K434" i="23"/>
  <c r="K318" i="23"/>
  <c r="K302" i="23"/>
  <c r="K272" i="23"/>
  <c r="L989" i="23"/>
  <c r="L205" i="23"/>
  <c r="K401" i="23"/>
  <c r="L107" i="23"/>
  <c r="K299" i="23"/>
  <c r="L271" i="23"/>
  <c r="K999" i="23"/>
  <c r="L257" i="23"/>
  <c r="L139" i="23"/>
  <c r="L368" i="23"/>
  <c r="K981" i="23"/>
  <c r="K316" i="23"/>
  <c r="L344" i="23"/>
  <c r="L41" i="23"/>
  <c r="K76" i="23"/>
  <c r="K134" i="23"/>
  <c r="K119" i="23"/>
  <c r="L359" i="23"/>
  <c r="K378" i="23"/>
  <c r="K87" i="23"/>
  <c r="K54" i="23"/>
  <c r="K426" i="23"/>
  <c r="K111" i="23"/>
  <c r="L278" i="23"/>
  <c r="K203" i="23"/>
  <c r="L389" i="23"/>
  <c r="L381" i="23"/>
  <c r="L322" i="23"/>
  <c r="L458" i="23"/>
  <c r="K307" i="23"/>
  <c r="L440" i="23"/>
  <c r="L457" i="23"/>
  <c r="L140" i="23"/>
  <c r="L340" i="23"/>
  <c r="K198" i="23"/>
  <c r="K370" i="23"/>
  <c r="L291" i="23"/>
  <c r="K285" i="23"/>
  <c r="K36" i="23"/>
  <c r="K225" i="23"/>
  <c r="K130" i="23"/>
  <c r="L246" i="23"/>
  <c r="K455" i="23"/>
  <c r="L307" i="23"/>
  <c r="K39" i="23"/>
  <c r="K62" i="23"/>
  <c r="L236" i="23"/>
  <c r="L425" i="23"/>
  <c r="L129" i="23"/>
  <c r="K78" i="23"/>
  <c r="K379" i="23"/>
  <c r="L80" i="23"/>
  <c r="K996" i="23"/>
  <c r="L343" i="23"/>
  <c r="K281" i="23"/>
  <c r="K159" i="23"/>
  <c r="K287" i="23"/>
  <c r="L303" i="23"/>
  <c r="K216" i="23"/>
  <c r="K176" i="23"/>
  <c r="K261" i="23"/>
  <c r="K53" i="23"/>
  <c r="L172" i="23"/>
  <c r="K290" i="23"/>
  <c r="L407" i="23"/>
  <c r="K215" i="23"/>
  <c r="K443" i="23"/>
  <c r="L379" i="23"/>
  <c r="L148" i="23"/>
  <c r="L295" i="23"/>
  <c r="L391" i="23"/>
  <c r="L219" i="23"/>
  <c r="L228" i="23"/>
  <c r="K397" i="23"/>
  <c r="K170" i="23"/>
  <c r="L991" i="23"/>
  <c r="L158" i="23"/>
  <c r="K284" i="23"/>
  <c r="L233" i="23"/>
  <c r="L281" i="23"/>
  <c r="K306" i="23"/>
  <c r="K428" i="23"/>
  <c r="K417" i="23"/>
  <c r="K1000" i="23"/>
  <c r="L1003" i="23"/>
  <c r="L1030" i="23"/>
  <c r="L434" i="23"/>
  <c r="K207" i="23"/>
  <c r="L106" i="23"/>
  <c r="K394" i="23"/>
  <c r="L171" i="23"/>
  <c r="K247" i="23"/>
  <c r="K230" i="23"/>
  <c r="L422" i="23"/>
  <c r="K361" i="23"/>
  <c r="K1015" i="23"/>
  <c r="L259" i="23"/>
  <c r="L182" i="23"/>
  <c r="L301" i="23"/>
  <c r="L972" i="23"/>
  <c r="L57" i="23"/>
  <c r="K459" i="23"/>
  <c r="K123" i="23"/>
  <c r="L1022" i="23"/>
  <c r="K169" i="23"/>
  <c r="K399" i="23"/>
  <c r="L978" i="23"/>
  <c r="K194" i="23"/>
  <c r="K138" i="23"/>
  <c r="L243" i="23"/>
  <c r="L1033" i="23"/>
  <c r="L266" i="23"/>
  <c r="L211" i="23"/>
  <c r="L258" i="23"/>
  <c r="L149" i="23"/>
  <c r="L133" i="23"/>
  <c r="K131" i="23"/>
  <c r="K460" i="23"/>
  <c r="K345" i="23"/>
  <c r="K41" i="23"/>
  <c r="K440" i="23"/>
  <c r="L220" i="23"/>
  <c r="L1028" i="23"/>
  <c r="L1034" i="23"/>
  <c r="L184" i="23"/>
  <c r="K117" i="23"/>
  <c r="L112" i="23"/>
  <c r="L312" i="23"/>
  <c r="L224" i="23"/>
  <c r="L231" i="23"/>
  <c r="L400" i="23"/>
  <c r="L255" i="23"/>
  <c r="L198" i="23"/>
  <c r="L976" i="23"/>
  <c r="L430" i="23"/>
  <c r="L108" i="23"/>
  <c r="K60" i="23"/>
  <c r="K173" i="23"/>
  <c r="L113" i="23"/>
  <c r="L446" i="23"/>
  <c r="L974" i="23"/>
  <c r="K84" i="23"/>
  <c r="K992" i="23"/>
  <c r="K74" i="23"/>
  <c r="L1002" i="23"/>
  <c r="K252" i="23"/>
  <c r="K452" i="23"/>
  <c r="L51" i="23"/>
  <c r="L273" i="23"/>
  <c r="K69" i="23"/>
  <c r="L404" i="23"/>
  <c r="L401" i="23"/>
  <c r="L189" i="23"/>
  <c r="K325" i="23"/>
  <c r="L977" i="23"/>
  <c r="L330" i="23"/>
  <c r="K381" i="23"/>
  <c r="L1020" i="23"/>
  <c r="L284" i="23"/>
  <c r="K1022" i="23"/>
  <c r="L157" i="23"/>
  <c r="K404" i="23"/>
  <c r="K204" i="23"/>
  <c r="L992" i="23"/>
  <c r="K186" i="23"/>
  <c r="L984" i="23"/>
  <c r="L462" i="23"/>
  <c r="L78" i="23"/>
  <c r="K283" i="23"/>
  <c r="K438" i="23"/>
  <c r="L423" i="23"/>
  <c r="K462" i="23"/>
  <c r="K67" i="23"/>
  <c r="L39" i="23"/>
  <c r="K106" i="23"/>
  <c r="L1001" i="23"/>
  <c r="K248" i="23"/>
  <c r="K254" i="23"/>
  <c r="K409" i="23"/>
  <c r="K332" i="23"/>
  <c r="K1001" i="23"/>
  <c r="K113" i="23"/>
  <c r="K309" i="23"/>
  <c r="K184" i="23"/>
  <c r="L287" i="23"/>
  <c r="K96" i="23"/>
  <c r="L45" i="23"/>
  <c r="L392" i="23"/>
  <c r="L176" i="23"/>
  <c r="L67" i="23"/>
  <c r="K158" i="23"/>
  <c r="K241" i="23"/>
  <c r="L461" i="23"/>
  <c r="K377" i="23"/>
  <c r="L53" i="23"/>
  <c r="L173" i="23"/>
  <c r="K359" i="23"/>
  <c r="L363" i="23"/>
  <c r="L302" i="23"/>
  <c r="L192" i="23"/>
  <c r="K155" i="23"/>
  <c r="K297" i="23"/>
  <c r="L270" i="23"/>
  <c r="L464" i="23"/>
  <c r="K315" i="23"/>
  <c r="K275" i="23"/>
  <c r="L319" i="23"/>
  <c r="L970" i="23"/>
  <c r="L367" i="23"/>
  <c r="K989" i="23"/>
  <c r="K1009" i="23"/>
  <c r="K43" i="23"/>
  <c r="K265" i="23"/>
  <c r="L1016" i="23"/>
  <c r="L162" i="23"/>
  <c r="K227" i="23"/>
  <c r="K349" i="23"/>
  <c r="L417" i="23"/>
  <c r="K271" i="23"/>
  <c r="L450" i="23"/>
  <c r="L432" i="23"/>
  <c r="L347" i="23"/>
  <c r="K183" i="23"/>
  <c r="L96" i="23"/>
  <c r="L195" i="23"/>
  <c r="K466" i="23"/>
  <c r="K243" i="23"/>
  <c r="L120" i="23"/>
  <c r="L988" i="23"/>
  <c r="L121" i="23"/>
  <c r="L455" i="23"/>
  <c r="L87" i="23"/>
  <c r="K50" i="23"/>
  <c r="L442" i="23"/>
  <c r="L84" i="23"/>
  <c r="L94" i="23"/>
  <c r="L1011" i="23"/>
  <c r="K310" i="23"/>
  <c r="L221" i="23"/>
  <c r="L373" i="23"/>
  <c r="K1024" i="23"/>
  <c r="K162" i="23"/>
  <c r="L371" i="23"/>
  <c r="L323" i="23"/>
  <c r="L306" i="23"/>
  <c r="K430" i="23"/>
  <c r="L334" i="23"/>
  <c r="K431" i="23"/>
  <c r="L374" i="23"/>
  <c r="K114" i="23"/>
  <c r="L77" i="23"/>
  <c r="K400" i="23"/>
  <c r="K242" i="23"/>
  <c r="L175" i="23"/>
  <c r="L412" i="23"/>
  <c r="K1027" i="23"/>
  <c r="K293" i="23"/>
  <c r="K363" i="23"/>
  <c r="K389" i="23"/>
  <c r="K355" i="23"/>
  <c r="L235" i="23"/>
  <c r="L56" i="23"/>
  <c r="L193" i="23"/>
  <c r="K294" i="23"/>
  <c r="K266" i="23"/>
  <c r="K229" i="23"/>
  <c r="K295" i="23"/>
  <c r="L1021" i="23"/>
  <c r="L127" i="23"/>
  <c r="K326" i="23"/>
  <c r="L311" i="23"/>
  <c r="K393" i="23"/>
  <c r="K313" i="23"/>
  <c r="K40" i="23"/>
  <c r="K125" i="23"/>
  <c r="K132" i="23"/>
  <c r="L426" i="23"/>
  <c r="L199" i="23"/>
  <c r="K1011" i="23"/>
  <c r="K51" i="23"/>
  <c r="K161" i="23"/>
  <c r="L436" i="23"/>
  <c r="L101" i="23"/>
  <c r="K421" i="23"/>
  <c r="K444" i="23"/>
  <c r="K286" i="23"/>
  <c r="K372" i="23"/>
  <c r="K277" i="23"/>
  <c r="L293" i="23"/>
  <c r="L465" i="23"/>
  <c r="K457" i="23"/>
  <c r="K1017" i="23"/>
  <c r="K178" i="23"/>
  <c r="L170" i="23"/>
  <c r="K439" i="23"/>
  <c r="L238" i="23"/>
  <c r="K456" i="23"/>
  <c r="K973" i="23"/>
  <c r="L185" i="23"/>
  <c r="K988" i="23"/>
  <c r="K195" i="23"/>
  <c r="K335" i="23"/>
  <c r="K402" i="23"/>
  <c r="L357" i="23"/>
  <c r="K342" i="23"/>
  <c r="K157" i="23"/>
  <c r="K449" i="23"/>
  <c r="K1003" i="23"/>
  <c r="K147" i="23"/>
  <c r="L206" i="23"/>
  <c r="K347" i="23"/>
  <c r="L292" i="23"/>
  <c r="K975" i="23"/>
  <c r="L364" i="23"/>
  <c r="K149" i="23"/>
  <c r="K179" i="23"/>
  <c r="L418" i="23"/>
  <c r="L138" i="23"/>
  <c r="K47" i="23"/>
  <c r="K129" i="23"/>
  <c r="K81" i="23"/>
  <c r="L324" i="23"/>
  <c r="L155" i="23"/>
  <c r="L1029" i="23"/>
  <c r="L308" i="23"/>
  <c r="K80" i="23"/>
  <c r="K385" i="23"/>
  <c r="K246" i="23"/>
  <c r="L358" i="23"/>
  <c r="K986" i="23"/>
  <c r="K348" i="23"/>
  <c r="L382" i="23"/>
  <c r="K365" i="23"/>
  <c r="K108" i="23"/>
  <c r="K398" i="23"/>
  <c r="K145" i="23"/>
  <c r="L275" i="23"/>
  <c r="L331" i="23"/>
  <c r="L179" i="23"/>
  <c r="K143" i="23"/>
  <c r="K160" i="23"/>
  <c r="K303" i="23"/>
  <c r="K373" i="23"/>
  <c r="K323" i="23"/>
  <c r="L971" i="23"/>
  <c r="L89" i="23"/>
  <c r="L222" i="23"/>
  <c r="K985" i="23"/>
  <c r="K344" i="23"/>
  <c r="K1023" i="23"/>
  <c r="L76" i="23"/>
  <c r="K49" i="23"/>
  <c r="K217" i="23"/>
  <c r="L110" i="23"/>
  <c r="L300" i="23"/>
  <c r="K235" i="23"/>
  <c r="K99" i="23"/>
  <c r="L337" i="23"/>
  <c r="L61" i="23"/>
  <c r="K88" i="23"/>
  <c r="L290" i="23"/>
  <c r="L153" i="23"/>
  <c r="K257" i="23"/>
  <c r="L214" i="23"/>
  <c r="L217" i="23"/>
  <c r="L47" i="23"/>
  <c r="L93" i="23"/>
  <c r="L983" i="23"/>
  <c r="L135" i="23"/>
  <c r="L269" i="23"/>
  <c r="K289" i="23"/>
  <c r="K1018" i="23"/>
  <c r="L95" i="23"/>
  <c r="L346" i="23"/>
  <c r="L130" i="23"/>
  <c r="L317" i="23"/>
  <c r="L460" i="23"/>
  <c r="L254" i="23"/>
  <c r="L58" i="23"/>
  <c r="L169" i="23"/>
  <c r="L353" i="23"/>
  <c r="L386" i="23"/>
  <c r="L335" i="23"/>
  <c r="L204" i="23"/>
  <c r="L104" i="23"/>
  <c r="K193" i="23"/>
  <c r="L131" i="23"/>
  <c r="L1005" i="23"/>
  <c r="K92" i="23"/>
  <c r="K1012" i="23"/>
  <c r="K226" i="23"/>
  <c r="L411" i="23"/>
  <c r="L342" i="23"/>
  <c r="L265" i="23"/>
  <c r="L279" i="23"/>
  <c r="L427" i="23"/>
  <c r="L86" i="23"/>
  <c r="K446" i="23"/>
  <c r="K1005" i="23"/>
  <c r="K425" i="23"/>
  <c r="K433" i="23"/>
  <c r="K288" i="23"/>
  <c r="K94" i="23"/>
  <c r="K1007" i="23"/>
  <c r="K304" i="23"/>
  <c r="K1030" i="23"/>
  <c r="K135" i="23"/>
  <c r="L66" i="23"/>
  <c r="L402" i="23"/>
  <c r="L154" i="23"/>
  <c r="K127" i="23"/>
  <c r="K222" i="23"/>
  <c r="L997" i="23"/>
  <c r="K276" i="23"/>
  <c r="K172" i="23"/>
  <c r="K1002" i="23"/>
  <c r="L50" i="23"/>
  <c r="K1006" i="23"/>
  <c r="L975" i="23"/>
  <c r="K369" i="23"/>
  <c r="K231" i="23"/>
  <c r="L209" i="23"/>
  <c r="L985" i="23"/>
  <c r="K234" i="23"/>
  <c r="L227" i="23"/>
  <c r="L387" i="23"/>
  <c r="L993" i="23"/>
  <c r="K116" i="23"/>
  <c r="L383" i="23"/>
  <c r="L453" i="23"/>
  <c r="L968" i="23"/>
  <c r="K1032" i="23"/>
  <c r="L200" i="23"/>
  <c r="K274" i="23"/>
  <c r="K305" i="23"/>
  <c r="K338" i="23"/>
  <c r="K192" i="23"/>
  <c r="L286" i="23"/>
  <c r="L232" i="23"/>
  <c r="L218" i="23"/>
  <c r="L263" i="23"/>
  <c r="K407" i="23"/>
  <c r="K1025" i="23"/>
  <c r="K406" i="23"/>
  <c r="K311" i="23"/>
  <c r="K366" i="23"/>
  <c r="K190" i="23"/>
  <c r="K1019" i="23"/>
  <c r="L354" i="23"/>
  <c r="L397" i="23"/>
  <c r="L444" i="23"/>
  <c r="K46" i="23"/>
  <c r="K465" i="23"/>
  <c r="K208" i="23"/>
  <c r="L431" i="23"/>
  <c r="K423" i="23"/>
  <c r="L399" i="23"/>
  <c r="K388" i="23"/>
  <c r="L223" i="23"/>
  <c r="L296" i="23"/>
  <c r="K351" i="23"/>
  <c r="L398" i="23"/>
  <c r="K115" i="23"/>
  <c r="L328" i="23"/>
  <c r="K437" i="23"/>
  <c r="L365" i="23"/>
  <c r="L156" i="23"/>
  <c r="K454" i="23"/>
  <c r="L247" i="23"/>
  <c r="K322" i="23"/>
  <c r="K126" i="23"/>
  <c r="K412" i="23"/>
  <c r="L226" i="23"/>
  <c r="K174" i="23"/>
  <c r="L285" i="23"/>
  <c r="L115" i="23"/>
  <c r="L326" i="23"/>
  <c r="L40" i="23"/>
  <c r="K153" i="23"/>
  <c r="K447" i="23"/>
  <c r="K458" i="23"/>
  <c r="L272" i="23"/>
  <c r="K273" i="23"/>
  <c r="L132" i="23"/>
  <c r="L995" i="23"/>
  <c r="L449" i="23"/>
  <c r="K64" i="23"/>
  <c r="K103" i="23"/>
  <c r="L63" i="23"/>
  <c r="K191" i="23"/>
  <c r="K110" i="23"/>
  <c r="L59" i="23"/>
  <c r="K253" i="23"/>
  <c r="K95" i="23"/>
  <c r="L445" i="23"/>
  <c r="K994" i="23"/>
  <c r="K251" i="23"/>
  <c r="L1018" i="23"/>
  <c r="L414" i="23"/>
  <c r="K65" i="23"/>
  <c r="L299" i="23"/>
  <c r="L262" i="23"/>
  <c r="L167" i="23"/>
  <c r="L168" i="23"/>
  <c r="L79" i="23"/>
  <c r="K212" i="23"/>
  <c r="L48" i="23"/>
  <c r="L244" i="23"/>
  <c r="L355" i="23"/>
  <c r="K435" i="23"/>
  <c r="L203" i="23"/>
  <c r="L403" i="23"/>
  <c r="L119" i="23"/>
  <c r="L125" i="23"/>
  <c r="L164" i="23"/>
  <c r="L134" i="23"/>
  <c r="L207" i="23"/>
  <c r="L456" i="23"/>
  <c r="K244" i="23"/>
  <c r="K1020" i="23"/>
  <c r="K415" i="23"/>
  <c r="L1004" i="23"/>
  <c r="L191" i="23"/>
  <c r="L350" i="23"/>
  <c r="K164" i="23"/>
  <c r="L394" i="23"/>
  <c r="L396" i="23"/>
  <c r="L36" i="23"/>
  <c r="K464" i="23"/>
  <c r="K224" i="23"/>
  <c r="K382" i="23"/>
  <c r="K980" i="23"/>
  <c r="L187" i="23"/>
  <c r="K112" i="23"/>
  <c r="L42" i="23"/>
  <c r="K218" i="23"/>
  <c r="L298" i="23"/>
  <c r="K282" i="23"/>
  <c r="K205" i="23"/>
  <c r="K175" i="23"/>
  <c r="L54" i="23"/>
  <c r="K139" i="23"/>
  <c r="K340" i="23"/>
  <c r="L105" i="23"/>
  <c r="L1032" i="23"/>
  <c r="L237" i="23"/>
  <c r="K141" i="23"/>
  <c r="K314" i="23"/>
  <c r="K364" i="23"/>
  <c r="L463" i="23"/>
  <c r="L405" i="23"/>
  <c r="K990" i="23"/>
  <c r="K298" i="23"/>
  <c r="L348" i="23"/>
  <c r="L147" i="23"/>
  <c r="K411" i="23"/>
  <c r="L208" i="23"/>
  <c r="K319" i="23"/>
  <c r="K270" i="23"/>
  <c r="L177" i="23"/>
  <c r="L327" i="23"/>
  <c r="K376" i="23"/>
  <c r="K109" i="23"/>
  <c r="L150" i="23"/>
  <c r="K968" i="23"/>
  <c r="K213" i="23"/>
  <c r="K396" i="23"/>
  <c r="L1010" i="23"/>
  <c r="K357" i="23"/>
  <c r="K259" i="23"/>
  <c r="L393" i="23"/>
  <c r="L114" i="23"/>
  <c r="L144" i="23"/>
  <c r="L245" i="23"/>
  <c r="K995" i="23"/>
  <c r="L466" i="23"/>
  <c r="K978" i="23"/>
  <c r="L318" i="23"/>
  <c r="K83" i="23"/>
  <c r="L981" i="23"/>
  <c r="L100" i="23"/>
  <c r="K979" i="23"/>
  <c r="K262" i="23"/>
  <c r="L264" i="23"/>
  <c r="K128" i="23"/>
  <c r="K983" i="23"/>
  <c r="L429" i="23"/>
  <c r="L990" i="23"/>
  <c r="K223" i="23"/>
  <c r="K140" i="23"/>
  <c r="K1021" i="23"/>
  <c r="L356" i="23"/>
  <c r="K1026" i="23"/>
  <c r="L395" i="23"/>
  <c r="L85" i="23"/>
  <c r="K327" i="23"/>
  <c r="L142" i="23"/>
  <c r="K341" i="23"/>
  <c r="L1000" i="23"/>
  <c r="L151" i="23"/>
  <c r="K333" i="23"/>
  <c r="K228" i="23"/>
  <c r="L256" i="23"/>
  <c r="K463" i="23"/>
  <c r="L424" i="23"/>
  <c r="L1019" i="23"/>
  <c r="L212" i="23"/>
  <c r="K165" i="23"/>
  <c r="L435" i="23"/>
  <c r="L68" i="23"/>
  <c r="L454" i="23"/>
  <c r="L369" i="23"/>
  <c r="K197" i="23"/>
  <c r="L165" i="23"/>
  <c r="L250" i="23"/>
  <c r="K279" i="23"/>
  <c r="K346" i="23"/>
  <c r="L325" i="23"/>
  <c r="L261" i="23"/>
  <c r="K1029" i="23"/>
  <c r="K38" i="23"/>
  <c r="L409" i="23"/>
  <c r="L321" i="23"/>
  <c r="K202" i="23"/>
  <c r="K97" i="23"/>
  <c r="K362" i="23"/>
  <c r="L83" i="23"/>
  <c r="L1013" i="23"/>
  <c r="L98" i="23"/>
  <c r="K144" i="23"/>
  <c r="K61" i="23"/>
  <c r="L145" i="23"/>
  <c r="K200" i="23"/>
  <c r="L376" i="23"/>
  <c r="K168" i="23"/>
  <c r="K991" i="23"/>
  <c r="L979" i="23"/>
  <c r="K55" i="23"/>
  <c r="L60" i="23"/>
  <c r="K249" i="23"/>
  <c r="L196" i="23"/>
  <c r="L141" i="23"/>
  <c r="L49" i="23"/>
  <c r="L310" i="23"/>
  <c r="K334" i="23"/>
  <c r="L437" i="23"/>
  <c r="K987" i="23"/>
  <c r="L428" i="23"/>
  <c r="K997" i="23"/>
  <c r="K59" i="23"/>
  <c r="K52" i="23"/>
  <c r="L378" i="23"/>
  <c r="L111" i="23"/>
  <c r="L341" i="23"/>
  <c r="K151" i="23"/>
  <c r="L370" i="23"/>
  <c r="L72" i="23"/>
  <c r="K238" i="23"/>
  <c r="L380" i="23"/>
  <c r="L277" i="23"/>
  <c r="K239" i="23"/>
  <c r="K301" i="23"/>
  <c r="K1014" i="23"/>
  <c r="K375" i="23"/>
  <c r="K998" i="23"/>
  <c r="L260" i="23"/>
  <c r="K107" i="23"/>
  <c r="L1014" i="23"/>
  <c r="L288" i="23"/>
  <c r="K220" i="23"/>
  <c r="K1033" i="23"/>
  <c r="L74" i="23"/>
  <c r="K442" i="23"/>
  <c r="K118" i="23"/>
  <c r="K42" i="23"/>
  <c r="K367" i="23"/>
  <c r="K71" i="23"/>
  <c r="L82" i="23"/>
  <c r="K86" i="23"/>
  <c r="L44" i="23"/>
  <c r="L333" i="23"/>
  <c r="K353" i="23"/>
  <c r="K237" i="23"/>
  <c r="L161" i="23"/>
  <c r="K328" i="23"/>
  <c r="L225" i="23"/>
  <c r="L276" i="23"/>
  <c r="L136" i="23"/>
  <c r="K971" i="23"/>
  <c r="L241" i="23"/>
  <c r="K424" i="23"/>
  <c r="L447" i="23"/>
  <c r="L239" i="23"/>
  <c r="L97" i="23"/>
  <c r="L980" i="23"/>
  <c r="L37" i="23"/>
  <c r="L213" i="23"/>
  <c r="K182" i="23"/>
  <c r="L1031" i="23"/>
  <c r="L352" i="23"/>
  <c r="L345" i="23"/>
  <c r="L1023" i="23"/>
  <c r="K420" i="23"/>
  <c r="L166" i="23"/>
  <c r="L1006" i="23"/>
  <c r="K368" i="23"/>
  <c r="L987" i="23"/>
  <c r="K199" i="23"/>
  <c r="K451" i="23"/>
  <c r="K85" i="23"/>
  <c r="K48" i="23"/>
  <c r="L419" i="23"/>
  <c r="K136" i="23"/>
  <c r="K133" i="23"/>
  <c r="K350" i="23"/>
  <c r="K391" i="23"/>
  <c r="K269" i="23"/>
  <c r="K352" i="23"/>
  <c r="K79" i="23"/>
  <c r="K206" i="23"/>
  <c r="K256" i="23"/>
  <c r="K312" i="23"/>
  <c r="L109" i="23"/>
  <c r="K982" i="23"/>
  <c r="L92" i="23"/>
  <c r="L313" i="23"/>
  <c r="K1028" i="23"/>
  <c r="K98" i="23"/>
  <c r="K410" i="23"/>
  <c r="K317" i="23"/>
  <c r="L410" i="23"/>
  <c r="L178" i="23"/>
  <c r="L421" i="23"/>
  <c r="L65" i="23"/>
  <c r="L234" i="23"/>
  <c r="L439" i="23"/>
  <c r="L433" i="23"/>
  <c r="K233" i="23"/>
  <c r="K201" i="23"/>
  <c r="K337" i="23"/>
  <c r="K403" i="23"/>
  <c r="K280" i="23"/>
  <c r="L332" i="23"/>
  <c r="L183" i="23"/>
  <c r="L64" i="23"/>
  <c r="K416" i="23"/>
  <c r="L372" i="23"/>
  <c r="L416" i="23"/>
  <c r="K232" i="23"/>
  <c r="K236" i="23"/>
  <c r="K255" i="23"/>
  <c r="K142" i="23"/>
  <c r="K320" i="23"/>
  <c r="K336" i="23"/>
  <c r="L452" i="23"/>
  <c r="L443" i="23"/>
  <c r="L420" i="23"/>
  <c r="K972" i="23"/>
  <c r="K245" i="23"/>
  <c r="K167" i="23"/>
  <c r="K163" i="23"/>
  <c r="K374" i="23"/>
  <c r="K154" i="23"/>
  <c r="K1010" i="23"/>
  <c r="K436" i="23"/>
  <c r="K221" i="23"/>
  <c r="K408" i="23"/>
  <c r="L329" i="23"/>
  <c r="L339" i="23"/>
  <c r="L70" i="23"/>
  <c r="L122" i="23"/>
  <c r="L73" i="23"/>
  <c r="K329" i="23"/>
  <c r="K453" i="23"/>
  <c r="K180" i="23"/>
  <c r="L163" i="23"/>
  <c r="L46" i="23"/>
  <c r="K124" i="23"/>
  <c r="L390" i="23"/>
  <c r="L415" i="23"/>
  <c r="L361" i="23"/>
  <c r="K977" i="23"/>
  <c r="K263" i="23"/>
  <c r="L52" i="23"/>
  <c r="K260" i="23"/>
  <c r="K308" i="23"/>
  <c r="K448" i="23"/>
  <c r="L996" i="23"/>
  <c r="K300" i="23"/>
  <c r="K339" i="23"/>
  <c r="L366" i="23"/>
  <c r="L268" i="23"/>
  <c r="L1026" i="23"/>
  <c r="L197" i="23"/>
  <c r="L117" i="23"/>
  <c r="L304" i="23"/>
  <c r="K150" i="23"/>
  <c r="L81" i="23"/>
  <c r="L102" i="23"/>
  <c r="K422" i="23"/>
  <c r="K196" i="23"/>
  <c r="K75" i="23"/>
  <c r="K969" i="23"/>
  <c r="K419" i="23"/>
  <c r="K380" i="23"/>
  <c r="K209" i="23"/>
  <c r="L91" i="23"/>
  <c r="K392" i="23"/>
  <c r="K450" i="23"/>
  <c r="K122" i="23"/>
  <c r="L71" i="23"/>
  <c r="K146" i="23"/>
  <c r="L123" i="23"/>
  <c r="L384" i="23"/>
  <c r="K211" i="23"/>
  <c r="K292" i="23"/>
  <c r="K413" i="23"/>
  <c r="K240" i="23"/>
  <c r="L1027" i="23"/>
  <c r="L188" i="23"/>
  <c r="K360" i="23"/>
  <c r="L316" i="23"/>
  <c r="L320" i="23"/>
  <c r="K120" i="23"/>
  <c r="K330" i="23"/>
  <c r="K324" i="23"/>
  <c r="K405" i="23"/>
  <c r="K427" i="23"/>
  <c r="L152" i="23"/>
  <c r="L124" i="23"/>
  <c r="K210" i="23"/>
  <c r="K181" i="23"/>
  <c r="K58" i="23"/>
  <c r="L69" i="23"/>
  <c r="L459" i="23"/>
  <c r="L190" i="23"/>
  <c r="L438" i="23"/>
  <c r="K343" i="23"/>
  <c r="K105" i="23"/>
  <c r="L998" i="23"/>
  <c r="M998" i="23"/>
  <c r="M123" i="23"/>
  <c r="M52" i="23"/>
  <c r="M443" i="23"/>
  <c r="M178" i="23"/>
  <c r="M1031" i="23"/>
  <c r="M333" i="23"/>
  <c r="M111" i="23"/>
  <c r="M98" i="23"/>
  <c r="M435" i="23"/>
  <c r="M429" i="23"/>
  <c r="M327" i="23"/>
  <c r="M42" i="23"/>
  <c r="M125" i="23"/>
  <c r="M414" i="23"/>
  <c r="M285" i="23"/>
  <c r="M397" i="23"/>
  <c r="M227" i="23"/>
  <c r="M265" i="23"/>
  <c r="M254" i="23"/>
  <c r="M214" i="23"/>
  <c r="M331" i="23"/>
  <c r="M206" i="23"/>
  <c r="M127" i="23"/>
  <c r="M371" i="23"/>
  <c r="M195" i="23"/>
  <c r="M270" i="23"/>
  <c r="M1001" i="23"/>
  <c r="M189" i="23"/>
  <c r="M198" i="23"/>
  <c r="M149" i="23"/>
  <c r="M259" i="23"/>
  <c r="M219" i="23"/>
  <c r="M236" i="23"/>
  <c r="M278" i="23"/>
  <c r="M1009" i="23"/>
  <c r="M305" i="23"/>
  <c r="M362" i="23"/>
  <c r="M451" i="23"/>
  <c r="M252" i="23"/>
  <c r="M267" i="23"/>
  <c r="M413" i="23"/>
  <c r="M979" i="23"/>
  <c r="M970" i="23"/>
  <c r="M322" i="23"/>
  <c r="M65" i="23"/>
  <c r="M220" i="23"/>
  <c r="M161" i="23"/>
  <c r="M228" i="23"/>
  <c r="M438" i="23"/>
  <c r="M71" i="23"/>
  <c r="M361" i="23"/>
  <c r="M452" i="23"/>
  <c r="M410" i="23"/>
  <c r="M213" i="23"/>
  <c r="M44" i="23"/>
  <c r="M378" i="23"/>
  <c r="M1013" i="23"/>
  <c r="M212" i="23"/>
  <c r="M264" i="23"/>
  <c r="M177" i="23"/>
  <c r="M187" i="23"/>
  <c r="M119" i="23"/>
  <c r="M1018" i="23"/>
  <c r="M226" i="23"/>
  <c r="M354" i="23"/>
  <c r="M985" i="23"/>
  <c r="M342" i="23"/>
  <c r="M460" i="23"/>
  <c r="M153" i="23"/>
  <c r="M275" i="23"/>
  <c r="M357" i="23"/>
  <c r="M1021" i="23"/>
  <c r="M373" i="23"/>
  <c r="M96" i="23"/>
  <c r="M192" i="23"/>
  <c r="M39" i="23"/>
  <c r="M401" i="23"/>
  <c r="M255" i="23"/>
  <c r="M258" i="23"/>
  <c r="M422" i="23"/>
  <c r="M391" i="23"/>
  <c r="M307" i="23"/>
  <c r="M359" i="23"/>
  <c r="M283" i="23"/>
  <c r="M201" i="23"/>
  <c r="M99" i="23"/>
  <c r="M982" i="23"/>
  <c r="M360" i="23"/>
  <c r="M289" i="23"/>
  <c r="M174" i="23"/>
  <c r="M276" i="23"/>
  <c r="M392" i="23"/>
  <c r="M1015" i="23"/>
  <c r="M225" i="23"/>
  <c r="M45" i="23"/>
  <c r="M159" i="23"/>
  <c r="M341" i="23"/>
  <c r="M182" i="23"/>
  <c r="M314" i="23"/>
  <c r="M190" i="23"/>
  <c r="M91" i="23"/>
  <c r="M415" i="23"/>
  <c r="M416" i="23"/>
  <c r="M313" i="23"/>
  <c r="M37" i="23"/>
  <c r="M82" i="23"/>
  <c r="M428" i="23"/>
  <c r="M83" i="23"/>
  <c r="M1019" i="23"/>
  <c r="M100" i="23"/>
  <c r="M208" i="23"/>
  <c r="M36" i="23"/>
  <c r="M403" i="23"/>
  <c r="M445" i="23"/>
  <c r="M247" i="23"/>
  <c r="M263" i="23"/>
  <c r="M209" i="23"/>
  <c r="M411" i="23"/>
  <c r="M317" i="23"/>
  <c r="M290" i="23"/>
  <c r="M382" i="23"/>
  <c r="M185" i="23"/>
  <c r="M193" i="23"/>
  <c r="M221" i="23"/>
  <c r="M347" i="23"/>
  <c r="M302" i="23"/>
  <c r="M423" i="23"/>
  <c r="M404" i="23"/>
  <c r="M400" i="23"/>
  <c r="M211" i="23"/>
  <c r="M171" i="23"/>
  <c r="M295" i="23"/>
  <c r="M246" i="23"/>
  <c r="M41" i="23"/>
  <c r="M294" i="23"/>
  <c r="M103" i="23"/>
  <c r="M88" i="23"/>
  <c r="M62" i="23"/>
  <c r="M986" i="23"/>
  <c r="M248" i="23"/>
  <c r="M202" i="23"/>
  <c r="M72" i="23"/>
  <c r="M334" i="23"/>
  <c r="M80" i="23"/>
  <c r="M454" i="23"/>
  <c r="M971" i="23"/>
  <c r="M991" i="23"/>
  <c r="M75" i="23"/>
  <c r="M68" i="23"/>
  <c r="M120" i="23"/>
  <c r="M315" i="23"/>
  <c r="M459" i="23"/>
  <c r="M102" i="23"/>
  <c r="M390" i="23"/>
  <c r="M372" i="23"/>
  <c r="M92" i="23"/>
  <c r="M980" i="23"/>
  <c r="M74" i="23"/>
  <c r="M437" i="23"/>
  <c r="M321" i="23"/>
  <c r="M424" i="23"/>
  <c r="M981" i="23"/>
  <c r="M147" i="23"/>
  <c r="M396" i="23"/>
  <c r="M203" i="23"/>
  <c r="M59" i="23"/>
  <c r="M156" i="23"/>
  <c r="M218" i="23"/>
  <c r="M975" i="23"/>
  <c r="M1005" i="23"/>
  <c r="M130" i="23"/>
  <c r="M61" i="23"/>
  <c r="M358" i="23"/>
  <c r="M238" i="23"/>
  <c r="M56" i="23"/>
  <c r="M1011" i="23"/>
  <c r="M432" i="23"/>
  <c r="M363" i="23"/>
  <c r="M78" i="23"/>
  <c r="M273" i="23"/>
  <c r="M231" i="23"/>
  <c r="M266" i="23"/>
  <c r="M106" i="23"/>
  <c r="M148" i="23"/>
  <c r="M291" i="23"/>
  <c r="M344" i="23"/>
  <c r="M349" i="23"/>
  <c r="M181" i="23"/>
  <c r="M385" i="23"/>
  <c r="M309" i="23"/>
  <c r="M194" i="23"/>
  <c r="M408" i="23"/>
  <c r="M249" i="23"/>
  <c r="M188" i="23"/>
  <c r="M395" i="23"/>
  <c r="M393" i="23"/>
  <c r="M105" i="23"/>
  <c r="M167" i="23"/>
  <c r="M399" i="23"/>
  <c r="M86" i="23"/>
  <c r="M418" i="23"/>
  <c r="M108" i="23"/>
  <c r="M158" i="23"/>
  <c r="M242" i="23"/>
  <c r="M1027" i="23"/>
  <c r="M356" i="23"/>
  <c r="M54" i="23"/>
  <c r="M262" i="23"/>
  <c r="M431" i="23"/>
  <c r="M427" i="23"/>
  <c r="M47" i="23"/>
  <c r="M988" i="23"/>
  <c r="M301" i="23"/>
  <c r="M240" i="23"/>
  <c r="M384" i="23"/>
  <c r="M990" i="23"/>
  <c r="M298" i="23"/>
  <c r="M164" i="23"/>
  <c r="M115" i="23"/>
  <c r="M387" i="23"/>
  <c r="M58" i="23"/>
  <c r="M179" i="23"/>
  <c r="M311" i="23"/>
  <c r="M133" i="23"/>
  <c r="M389" i="23"/>
  <c r="M388" i="23"/>
  <c r="M69" i="23"/>
  <c r="M81" i="23"/>
  <c r="M46" i="23"/>
  <c r="M64" i="23"/>
  <c r="M109" i="23"/>
  <c r="M97" i="23"/>
  <c r="M288" i="23"/>
  <c r="M310" i="23"/>
  <c r="M409" i="23"/>
  <c r="M256" i="23"/>
  <c r="M318" i="23"/>
  <c r="M348" i="23"/>
  <c r="M394" i="23"/>
  <c r="M355" i="23"/>
  <c r="M63" i="23"/>
  <c r="M365" i="23"/>
  <c r="M232" i="23"/>
  <c r="M50" i="23"/>
  <c r="M131" i="23"/>
  <c r="M346" i="23"/>
  <c r="M337" i="23"/>
  <c r="M308" i="23"/>
  <c r="M170" i="23"/>
  <c r="M235" i="23"/>
  <c r="M94" i="23"/>
  <c r="M450" i="23"/>
  <c r="M173" i="23"/>
  <c r="M462" i="23"/>
  <c r="M51" i="23"/>
  <c r="M224" i="23"/>
  <c r="M1033" i="23"/>
  <c r="M434" i="23"/>
  <c r="M379" i="23"/>
  <c r="M340" i="23"/>
  <c r="M368" i="23"/>
  <c r="M274" i="23"/>
  <c r="M375" i="23"/>
  <c r="M118" i="23"/>
  <c r="M38" i="23"/>
  <c r="M1012" i="23"/>
  <c r="M43" i="23"/>
  <c r="M160" i="23"/>
  <c r="M268" i="23"/>
  <c r="M207" i="23"/>
  <c r="M40" i="23"/>
  <c r="M383" i="23"/>
  <c r="M93" i="23"/>
  <c r="M1020" i="23"/>
  <c r="M972" i="23"/>
  <c r="M128" i="23"/>
  <c r="M366" i="23"/>
  <c r="M1010" i="23"/>
  <c r="M134" i="23"/>
  <c r="M326" i="23"/>
  <c r="M993" i="23"/>
  <c r="M169" i="23"/>
  <c r="M426" i="23"/>
  <c r="M430" i="23"/>
  <c r="M989" i="23"/>
  <c r="M253" i="23"/>
  <c r="M996" i="23"/>
  <c r="M150" i="23"/>
  <c r="M299" i="23"/>
  <c r="M444" i="23"/>
  <c r="M279" i="23"/>
  <c r="M217" i="23"/>
  <c r="M292" i="23"/>
  <c r="M464" i="23"/>
  <c r="M425" i="23"/>
  <c r="M999" i="23"/>
  <c r="M124" i="23"/>
  <c r="M304" i="23"/>
  <c r="M163" i="23"/>
  <c r="M183" i="23"/>
  <c r="M419" i="23"/>
  <c r="M239" i="23"/>
  <c r="M1014" i="23"/>
  <c r="M49" i="23"/>
  <c r="M261" i="23"/>
  <c r="M151" i="23"/>
  <c r="M466" i="23"/>
  <c r="M405" i="23"/>
  <c r="M350" i="23"/>
  <c r="M244" i="23"/>
  <c r="M449" i="23"/>
  <c r="M328" i="23"/>
  <c r="M286" i="23"/>
  <c r="M997" i="23"/>
  <c r="M104" i="23"/>
  <c r="M95" i="23"/>
  <c r="M300" i="23"/>
  <c r="M1029" i="23"/>
  <c r="M465" i="23"/>
  <c r="M412" i="23"/>
  <c r="M84" i="23"/>
  <c r="M417" i="23"/>
  <c r="M53" i="23"/>
  <c r="M984" i="23"/>
  <c r="M1002" i="23"/>
  <c r="M312" i="23"/>
  <c r="M243" i="23"/>
  <c r="M1030" i="23"/>
  <c r="M407" i="23"/>
  <c r="M140" i="23"/>
  <c r="M139" i="23"/>
  <c r="M251" i="23"/>
  <c r="M116" i="23"/>
  <c r="M180" i="23"/>
  <c r="M969" i="23"/>
  <c r="M186" i="23"/>
  <c r="M230" i="23"/>
  <c r="M126" i="23"/>
  <c r="M1023" i="23"/>
  <c r="M89" i="23"/>
  <c r="M205" i="23"/>
  <c r="M370" i="23"/>
  <c r="M306" i="23"/>
  <c r="M129" i="23"/>
  <c r="M421" i="23"/>
  <c r="M976" i="23"/>
  <c r="M152" i="23"/>
  <c r="M117" i="23"/>
  <c r="M73" i="23"/>
  <c r="M332" i="23"/>
  <c r="M987" i="23"/>
  <c r="M447" i="23"/>
  <c r="M260" i="23"/>
  <c r="M141" i="23"/>
  <c r="M325" i="23"/>
  <c r="M1000" i="23"/>
  <c r="M245" i="23"/>
  <c r="M463" i="23"/>
  <c r="M191" i="23"/>
  <c r="M48" i="23"/>
  <c r="M995" i="23"/>
  <c r="M398" i="23"/>
  <c r="M200" i="23"/>
  <c r="M154" i="23"/>
  <c r="M204" i="23"/>
  <c r="M269" i="23"/>
  <c r="M110" i="23"/>
  <c r="M155" i="23"/>
  <c r="M293" i="23"/>
  <c r="M175" i="23"/>
  <c r="M442" i="23"/>
  <c r="M162" i="23"/>
  <c r="M461" i="23"/>
  <c r="M992" i="23"/>
  <c r="M974" i="23"/>
  <c r="M112" i="23"/>
  <c r="M978" i="23"/>
  <c r="M1003" i="23"/>
  <c r="M172" i="23"/>
  <c r="M457" i="23"/>
  <c r="M257" i="23"/>
  <c r="M229" i="23"/>
  <c r="M1007" i="23"/>
  <c r="M336" i="23"/>
  <c r="M1008" i="23"/>
  <c r="M994" i="23"/>
  <c r="M143" i="23"/>
  <c r="M234" i="23"/>
  <c r="M121" i="23"/>
  <c r="M282" i="23"/>
  <c r="M376" i="23"/>
  <c r="M364" i="23"/>
  <c r="M381" i="23"/>
  <c r="M352" i="23"/>
  <c r="M323" i="23"/>
  <c r="M55" i="23"/>
  <c r="M320" i="23"/>
  <c r="M197" i="23"/>
  <c r="M122" i="23"/>
  <c r="M433" i="23"/>
  <c r="M1006" i="23"/>
  <c r="M241" i="23"/>
  <c r="M277" i="23"/>
  <c r="M196" i="23"/>
  <c r="M250" i="23"/>
  <c r="M142" i="23"/>
  <c r="M144" i="23"/>
  <c r="M237" i="23"/>
  <c r="M1004" i="23"/>
  <c r="M79" i="23"/>
  <c r="M132" i="23"/>
  <c r="M296" i="23"/>
  <c r="M968" i="23"/>
  <c r="M402" i="23"/>
  <c r="M335" i="23"/>
  <c r="M135" i="23"/>
  <c r="M76" i="23"/>
  <c r="M324" i="23"/>
  <c r="M101" i="23"/>
  <c r="M77" i="23"/>
  <c r="M87" i="23"/>
  <c r="M1016" i="23"/>
  <c r="M67" i="23"/>
  <c r="M157" i="23"/>
  <c r="M446" i="23"/>
  <c r="M184" i="23"/>
  <c r="M1022" i="23"/>
  <c r="M281" i="23"/>
  <c r="M303" i="23"/>
  <c r="M440" i="23"/>
  <c r="M271" i="23"/>
  <c r="M297" i="23"/>
  <c r="M137" i="23"/>
  <c r="M210" i="23"/>
  <c r="M280" i="23"/>
  <c r="M973" i="23"/>
  <c r="M441" i="23"/>
  <c r="M369" i="23"/>
  <c r="M353" i="23"/>
  <c r="M1028" i="23"/>
  <c r="M351" i="23"/>
  <c r="M345" i="23"/>
  <c r="M319" i="23"/>
  <c r="M338" i="23"/>
  <c r="M145" i="23"/>
  <c r="M977" i="23"/>
  <c r="M448" i="23"/>
  <c r="M316" i="23"/>
  <c r="M1026" i="23"/>
  <c r="M70" i="23"/>
  <c r="M439" i="23"/>
  <c r="M166" i="23"/>
  <c r="M136" i="23"/>
  <c r="M380" i="23"/>
  <c r="M60" i="23"/>
  <c r="M165" i="23"/>
  <c r="M85" i="23"/>
  <c r="M114" i="23"/>
  <c r="M1032" i="23"/>
  <c r="M456" i="23"/>
  <c r="M168" i="23"/>
  <c r="M272" i="23"/>
  <c r="M223" i="23"/>
  <c r="M453" i="23"/>
  <c r="M66" i="23"/>
  <c r="M386" i="23"/>
  <c r="M983" i="23"/>
  <c r="M222" i="23"/>
  <c r="M138" i="23"/>
  <c r="M436" i="23"/>
  <c r="M374" i="23"/>
  <c r="M455" i="23"/>
  <c r="M367" i="23"/>
  <c r="M176" i="23"/>
  <c r="M284" i="23"/>
  <c r="M113" i="23"/>
  <c r="M1034" i="23"/>
  <c r="M57" i="23"/>
  <c r="M233" i="23"/>
  <c r="M343" i="23"/>
  <c r="M458" i="23"/>
  <c r="M107" i="23"/>
  <c r="M406" i="23"/>
  <c r="M216" i="23"/>
  <c r="M90" i="23"/>
  <c r="M215" i="23"/>
  <c r="M377" i="23"/>
  <c r="M146" i="23"/>
  <c r="M339" i="23"/>
  <c r="M199" i="23"/>
  <c r="M1024" i="23"/>
  <c r="M329" i="23"/>
  <c r="M330" i="23"/>
  <c r="M1017" i="23"/>
  <c r="M420" i="23"/>
  <c r="M287" i="23"/>
  <c r="M1025" i="23"/>
  <c r="J1025" i="23" l="1"/>
  <c r="P1025" i="23" s="1"/>
  <c r="J287" i="23"/>
  <c r="P287" i="23" s="1"/>
  <c r="J420" i="23"/>
  <c r="P420" i="23" s="1"/>
  <c r="J1017" i="23"/>
  <c r="P1017" i="23" s="1"/>
  <c r="J330" i="23"/>
  <c r="P330" i="23" s="1"/>
  <c r="J329" i="23"/>
  <c r="P329" i="23" s="1"/>
  <c r="J1024" i="23"/>
  <c r="P1024" i="23" s="1"/>
  <c r="J199" i="23"/>
  <c r="P199" i="23" s="1"/>
  <c r="J339" i="23"/>
  <c r="P339" i="23" s="1"/>
  <c r="J146" i="23"/>
  <c r="P146" i="23" s="1"/>
  <c r="J377" i="23"/>
  <c r="P377" i="23" s="1"/>
  <c r="J215" i="23"/>
  <c r="P215" i="23" s="1"/>
  <c r="J90" i="23"/>
  <c r="P90" i="23" s="1"/>
  <c r="J216" i="23"/>
  <c r="P216" i="23" s="1"/>
  <c r="J406" i="23"/>
  <c r="P406" i="23" s="1"/>
  <c r="J107" i="23"/>
  <c r="P107" i="23" s="1"/>
  <c r="J458" i="23"/>
  <c r="P458" i="23" s="1"/>
  <c r="J343" i="23"/>
  <c r="P343" i="23" s="1"/>
  <c r="J233" i="23"/>
  <c r="P233" i="23" s="1"/>
  <c r="J57" i="23"/>
  <c r="P57" i="23" s="1"/>
  <c r="J1034" i="23"/>
  <c r="P1034" i="23" s="1"/>
  <c r="J113" i="23"/>
  <c r="P113" i="23" s="1"/>
  <c r="J284" i="23"/>
  <c r="P284" i="23" s="1"/>
  <c r="J176" i="23"/>
  <c r="P176" i="23" s="1"/>
  <c r="J367" i="23"/>
  <c r="P367" i="23" s="1"/>
  <c r="J455" i="23"/>
  <c r="P455" i="23" s="1"/>
  <c r="J374" i="23"/>
  <c r="P374" i="23" s="1"/>
  <c r="J436" i="23"/>
  <c r="P436" i="23" s="1"/>
  <c r="J138" i="23"/>
  <c r="P138" i="23" s="1"/>
  <c r="J222" i="23"/>
  <c r="P222" i="23" s="1"/>
  <c r="J983" i="23"/>
  <c r="P983" i="23" s="1"/>
  <c r="J386" i="23"/>
  <c r="P386" i="23" s="1"/>
  <c r="J66" i="23"/>
  <c r="P66" i="23" s="1"/>
  <c r="J453" i="23"/>
  <c r="P453" i="23" s="1"/>
  <c r="J223" i="23"/>
  <c r="P223" i="23" s="1"/>
  <c r="J272" i="23"/>
  <c r="P272" i="23" s="1"/>
  <c r="J168" i="23"/>
  <c r="P168" i="23" s="1"/>
  <c r="J456" i="23"/>
  <c r="P456" i="23" s="1"/>
  <c r="J1032" i="23"/>
  <c r="P1032" i="23" s="1"/>
  <c r="J114" i="23"/>
  <c r="P114" i="23" s="1"/>
  <c r="J85" i="23"/>
  <c r="P85" i="23" s="1"/>
  <c r="J165" i="23"/>
  <c r="P165" i="23" s="1"/>
  <c r="J60" i="23"/>
  <c r="P60" i="23" s="1"/>
  <c r="J380" i="23"/>
  <c r="P380" i="23" s="1"/>
  <c r="J136" i="23"/>
  <c r="P136" i="23" s="1"/>
  <c r="J166" i="23"/>
  <c r="P166" i="23" s="1"/>
  <c r="J439" i="23"/>
  <c r="P439" i="23" s="1"/>
  <c r="J70" i="23"/>
  <c r="P70" i="23" s="1"/>
  <c r="J1026" i="23"/>
  <c r="P1026" i="23" s="1"/>
  <c r="J316" i="23"/>
  <c r="P316" i="23" s="1"/>
  <c r="J448" i="23"/>
  <c r="P448" i="23" s="1"/>
  <c r="J977" i="23"/>
  <c r="P977" i="23" s="1"/>
  <c r="J145" i="23"/>
  <c r="P145" i="23" s="1"/>
  <c r="J338" i="23"/>
  <c r="P338" i="23" s="1"/>
  <c r="J319" i="23"/>
  <c r="P319" i="23" s="1"/>
  <c r="J345" i="23"/>
  <c r="P345" i="23" s="1"/>
  <c r="J351" i="23"/>
  <c r="P351" i="23" s="1"/>
  <c r="J1028" i="23"/>
  <c r="P1028" i="23" s="1"/>
  <c r="J353" i="23"/>
  <c r="P353" i="23" s="1"/>
  <c r="J369" i="23"/>
  <c r="P369" i="23" s="1"/>
  <c r="J441" i="23"/>
  <c r="P441" i="23" s="1"/>
  <c r="J973" i="23"/>
  <c r="P973" i="23" s="1"/>
  <c r="J280" i="23"/>
  <c r="P280" i="23" s="1"/>
  <c r="J210" i="23"/>
  <c r="P210" i="23" s="1"/>
  <c r="J137" i="23"/>
  <c r="P137" i="23" s="1"/>
  <c r="J297" i="23"/>
  <c r="P297" i="23" s="1"/>
  <c r="J271" i="23"/>
  <c r="P271" i="23" s="1"/>
  <c r="J440" i="23"/>
  <c r="P440" i="23" s="1"/>
  <c r="J303" i="23"/>
  <c r="P303" i="23" s="1"/>
  <c r="J281" i="23"/>
  <c r="P281" i="23" s="1"/>
  <c r="J1022" i="23"/>
  <c r="P1022" i="23" s="1"/>
  <c r="J184" i="23"/>
  <c r="P184" i="23" s="1"/>
  <c r="J446" i="23"/>
  <c r="P446" i="23" s="1"/>
  <c r="J157" i="23"/>
  <c r="P157" i="23" s="1"/>
  <c r="J67" i="23"/>
  <c r="P67" i="23" s="1"/>
  <c r="J1016" i="23"/>
  <c r="P1016" i="23" s="1"/>
  <c r="J87" i="23"/>
  <c r="P87" i="23" s="1"/>
  <c r="J77" i="23"/>
  <c r="P77" i="23" s="1"/>
  <c r="J101" i="23"/>
  <c r="P101" i="23" s="1"/>
  <c r="J324" i="23"/>
  <c r="P324" i="23" s="1"/>
  <c r="J76" i="23"/>
  <c r="P76" i="23" s="1"/>
  <c r="J135" i="23"/>
  <c r="P135" i="23" s="1"/>
  <c r="J335" i="23"/>
  <c r="P335" i="23" s="1"/>
  <c r="J402" i="23"/>
  <c r="P402" i="23" s="1"/>
  <c r="J968" i="23"/>
  <c r="P968" i="23" s="1"/>
  <c r="J296" i="23"/>
  <c r="P296" i="23" s="1"/>
  <c r="J132" i="23"/>
  <c r="P132" i="23" s="1"/>
  <c r="J79" i="23"/>
  <c r="P79" i="23" s="1"/>
  <c r="J1004" i="23"/>
  <c r="P1004" i="23" s="1"/>
  <c r="J237" i="23"/>
  <c r="P237" i="23" s="1"/>
  <c r="J144" i="23"/>
  <c r="P144" i="23" s="1"/>
  <c r="J142" i="23"/>
  <c r="P142" i="23" s="1"/>
  <c r="J250" i="23"/>
  <c r="P250" i="23" s="1"/>
  <c r="J196" i="23"/>
  <c r="P196" i="23" s="1"/>
  <c r="J277" i="23"/>
  <c r="P277" i="23" s="1"/>
  <c r="J241" i="23"/>
  <c r="P241" i="23" s="1"/>
  <c r="J1006" i="23"/>
  <c r="P1006" i="23" s="1"/>
  <c r="J433" i="23"/>
  <c r="P433" i="23" s="1"/>
  <c r="J122" i="23"/>
  <c r="P122" i="23" s="1"/>
  <c r="J197" i="23"/>
  <c r="P197" i="23" s="1"/>
  <c r="J320" i="23"/>
  <c r="P320" i="23" s="1"/>
  <c r="J55" i="23"/>
  <c r="P55" i="23" s="1"/>
  <c r="J323" i="23"/>
  <c r="P323" i="23" s="1"/>
  <c r="J352" i="23"/>
  <c r="P352" i="23" s="1"/>
  <c r="J381" i="23"/>
  <c r="P381" i="23" s="1"/>
  <c r="J364" i="23"/>
  <c r="P364" i="23" s="1"/>
  <c r="J376" i="23"/>
  <c r="P376" i="23" s="1"/>
  <c r="J282" i="23"/>
  <c r="P282" i="23" s="1"/>
  <c r="J121" i="23"/>
  <c r="P121" i="23" s="1"/>
  <c r="J234" i="23"/>
  <c r="P234" i="23" s="1"/>
  <c r="J143" i="23"/>
  <c r="P143" i="23" s="1"/>
  <c r="J994" i="23"/>
  <c r="P994" i="23" s="1"/>
  <c r="J1008" i="23"/>
  <c r="P1008" i="23" s="1"/>
  <c r="J336" i="23"/>
  <c r="P336" i="23" s="1"/>
  <c r="J1007" i="23"/>
  <c r="P1007" i="23" s="1"/>
  <c r="J229" i="23"/>
  <c r="P229" i="23" s="1"/>
  <c r="J257" i="23"/>
  <c r="P257" i="23" s="1"/>
  <c r="J457" i="23"/>
  <c r="P457" i="23" s="1"/>
  <c r="J172" i="23"/>
  <c r="P172" i="23" s="1"/>
  <c r="J1003" i="23"/>
  <c r="P1003" i="23" s="1"/>
  <c r="J978" i="23"/>
  <c r="P978" i="23" s="1"/>
  <c r="J112" i="23"/>
  <c r="P112" i="23" s="1"/>
  <c r="J974" i="23"/>
  <c r="P974" i="23" s="1"/>
  <c r="J992" i="23"/>
  <c r="P992" i="23" s="1"/>
  <c r="J461" i="23"/>
  <c r="P461" i="23" s="1"/>
  <c r="J162" i="23"/>
  <c r="P162" i="23" s="1"/>
  <c r="J442" i="23"/>
  <c r="P442" i="23" s="1"/>
  <c r="J175" i="23"/>
  <c r="P175" i="23" s="1"/>
  <c r="J293" i="23"/>
  <c r="P293" i="23" s="1"/>
  <c r="J155" i="23"/>
  <c r="P155" i="23" s="1"/>
  <c r="J110" i="23"/>
  <c r="P110" i="23" s="1"/>
  <c r="J269" i="23"/>
  <c r="P269" i="23" s="1"/>
  <c r="J204" i="23"/>
  <c r="P204" i="23" s="1"/>
  <c r="J154" i="23"/>
  <c r="P154" i="23" s="1"/>
  <c r="J200" i="23"/>
  <c r="P200" i="23" s="1"/>
  <c r="J398" i="23"/>
  <c r="P398" i="23" s="1"/>
  <c r="J995" i="23"/>
  <c r="P995" i="23" s="1"/>
  <c r="J48" i="23"/>
  <c r="P48" i="23" s="1"/>
  <c r="J191" i="23"/>
  <c r="P191" i="23" s="1"/>
  <c r="J463" i="23"/>
  <c r="P463" i="23" s="1"/>
  <c r="J245" i="23"/>
  <c r="P245" i="23" s="1"/>
  <c r="J1000" i="23"/>
  <c r="P1000" i="23" s="1"/>
  <c r="J325" i="23"/>
  <c r="P325" i="23" s="1"/>
  <c r="J141" i="23"/>
  <c r="P141" i="23" s="1"/>
  <c r="J260" i="23"/>
  <c r="P260" i="23" s="1"/>
  <c r="J447" i="23"/>
  <c r="P447" i="23" s="1"/>
  <c r="J987" i="23"/>
  <c r="P987" i="23" s="1"/>
  <c r="J332" i="23"/>
  <c r="P332" i="23" s="1"/>
  <c r="J73" i="23"/>
  <c r="P73" i="23" s="1"/>
  <c r="J117" i="23"/>
  <c r="P117" i="23" s="1"/>
  <c r="J152" i="23"/>
  <c r="P152" i="23" s="1"/>
  <c r="J976" i="23"/>
  <c r="P976" i="23" s="1"/>
  <c r="J421" i="23"/>
  <c r="P421" i="23" s="1"/>
  <c r="J129" i="23"/>
  <c r="P129" i="23" s="1"/>
  <c r="J306" i="23"/>
  <c r="P306" i="23" s="1"/>
  <c r="J370" i="23"/>
  <c r="P370" i="23" s="1"/>
  <c r="J205" i="23"/>
  <c r="P205" i="23" s="1"/>
  <c r="J89" i="23"/>
  <c r="P89" i="23" s="1"/>
  <c r="J1023" i="23"/>
  <c r="P1023" i="23" s="1"/>
  <c r="J126" i="23"/>
  <c r="P126" i="23" s="1"/>
  <c r="J230" i="23"/>
  <c r="P230" i="23" s="1"/>
  <c r="J186" i="23"/>
  <c r="P186" i="23" s="1"/>
  <c r="J969" i="23"/>
  <c r="P969" i="23" s="1"/>
  <c r="J180" i="23"/>
  <c r="P180" i="23" s="1"/>
  <c r="J116" i="23"/>
  <c r="P116" i="23" s="1"/>
  <c r="J251" i="23"/>
  <c r="P251" i="23" s="1"/>
  <c r="J139" i="23"/>
  <c r="P139" i="23" s="1"/>
  <c r="J140" i="23"/>
  <c r="P140" i="23" s="1"/>
  <c r="J407" i="23"/>
  <c r="P407" i="23" s="1"/>
  <c r="J1030" i="23"/>
  <c r="P1030" i="23" s="1"/>
  <c r="J243" i="23"/>
  <c r="P243" i="23" s="1"/>
  <c r="J312" i="23"/>
  <c r="P312" i="23" s="1"/>
  <c r="J1002" i="23"/>
  <c r="P1002" i="23" s="1"/>
  <c r="J984" i="23"/>
  <c r="P984" i="23" s="1"/>
  <c r="J53" i="23"/>
  <c r="P53" i="23" s="1"/>
  <c r="J417" i="23"/>
  <c r="P417" i="23" s="1"/>
  <c r="J84" i="23"/>
  <c r="P84" i="23" s="1"/>
  <c r="J412" i="23"/>
  <c r="P412" i="23" s="1"/>
  <c r="J465" i="23"/>
  <c r="P465" i="23" s="1"/>
  <c r="J1029" i="23"/>
  <c r="P1029" i="23" s="1"/>
  <c r="J300" i="23"/>
  <c r="P300" i="23" s="1"/>
  <c r="J95" i="23"/>
  <c r="P95" i="23" s="1"/>
  <c r="J104" i="23"/>
  <c r="P104" i="23" s="1"/>
  <c r="J997" i="23"/>
  <c r="P997" i="23" s="1"/>
  <c r="J286" i="23"/>
  <c r="P286" i="23" s="1"/>
  <c r="J328" i="23"/>
  <c r="P328" i="23" s="1"/>
  <c r="J449" i="23"/>
  <c r="P449" i="23" s="1"/>
  <c r="J244" i="23"/>
  <c r="P244" i="23" s="1"/>
  <c r="J350" i="23"/>
  <c r="P350" i="23" s="1"/>
  <c r="J405" i="23"/>
  <c r="P405" i="23" s="1"/>
  <c r="J466" i="23"/>
  <c r="P466" i="23" s="1"/>
  <c r="J151" i="23"/>
  <c r="P151" i="23" s="1"/>
  <c r="J261" i="23"/>
  <c r="P261" i="23" s="1"/>
  <c r="J49" i="23"/>
  <c r="P49" i="23" s="1"/>
  <c r="J1014" i="23"/>
  <c r="P1014" i="23" s="1"/>
  <c r="J239" i="23"/>
  <c r="P239" i="23" s="1"/>
  <c r="J419" i="23"/>
  <c r="P419" i="23" s="1"/>
  <c r="J183" i="23"/>
  <c r="P183" i="23" s="1"/>
  <c r="J163" i="23"/>
  <c r="P163" i="23" s="1"/>
  <c r="J304" i="23"/>
  <c r="P304" i="23" s="1"/>
  <c r="J124" i="23"/>
  <c r="P124" i="23" s="1"/>
  <c r="J999" i="23"/>
  <c r="P999" i="23" s="1"/>
  <c r="J425" i="23"/>
  <c r="P425" i="23" s="1"/>
  <c r="J464" i="23"/>
  <c r="P464" i="23" s="1"/>
  <c r="J292" i="23"/>
  <c r="P292" i="23" s="1"/>
  <c r="J217" i="23"/>
  <c r="P217" i="23" s="1"/>
  <c r="J279" i="23"/>
  <c r="P279" i="23" s="1"/>
  <c r="J444" i="23"/>
  <c r="P444" i="23" s="1"/>
  <c r="J299" i="23"/>
  <c r="P299" i="23" s="1"/>
  <c r="J150" i="23"/>
  <c r="P150" i="23" s="1"/>
  <c r="J996" i="23"/>
  <c r="P996" i="23" s="1"/>
  <c r="J253" i="23"/>
  <c r="P253" i="23" s="1"/>
  <c r="J989" i="23"/>
  <c r="P989" i="23" s="1"/>
  <c r="J430" i="23"/>
  <c r="P430" i="23" s="1"/>
  <c r="J426" i="23"/>
  <c r="P426" i="23" s="1"/>
  <c r="J169" i="23"/>
  <c r="P169" i="23" s="1"/>
  <c r="J993" i="23"/>
  <c r="P993" i="23" s="1"/>
  <c r="J326" i="23"/>
  <c r="P326" i="23" s="1"/>
  <c r="J134" i="23"/>
  <c r="P134" i="23" s="1"/>
  <c r="J1010" i="23"/>
  <c r="P1010" i="23" s="1"/>
  <c r="J366" i="23"/>
  <c r="P366" i="23" s="1"/>
  <c r="J128" i="23"/>
  <c r="P128" i="23" s="1"/>
  <c r="J972" i="23"/>
  <c r="P972" i="23" s="1"/>
  <c r="J1020" i="23"/>
  <c r="P1020" i="23" s="1"/>
  <c r="J93" i="23"/>
  <c r="P93" i="23" s="1"/>
  <c r="J383" i="23"/>
  <c r="P383" i="23" s="1"/>
  <c r="J40" i="23"/>
  <c r="P40" i="23" s="1"/>
  <c r="J207" i="23"/>
  <c r="P207" i="23" s="1"/>
  <c r="J268" i="23"/>
  <c r="P268" i="23" s="1"/>
  <c r="J160" i="23"/>
  <c r="P160" i="23" s="1"/>
  <c r="J43" i="23"/>
  <c r="P43" i="23" s="1"/>
  <c r="J1012" i="23"/>
  <c r="P1012" i="23" s="1"/>
  <c r="J38" i="23"/>
  <c r="P38" i="23" s="1"/>
  <c r="J118" i="23"/>
  <c r="P118" i="23" s="1"/>
  <c r="J375" i="23"/>
  <c r="P375" i="23" s="1"/>
  <c r="J274" i="23"/>
  <c r="P274" i="23" s="1"/>
  <c r="J368" i="23"/>
  <c r="P368" i="23" s="1"/>
  <c r="J340" i="23"/>
  <c r="P340" i="23" s="1"/>
  <c r="J379" i="23"/>
  <c r="P379" i="23" s="1"/>
  <c r="J434" i="23"/>
  <c r="P434" i="23" s="1"/>
  <c r="J1033" i="23"/>
  <c r="P1033" i="23" s="1"/>
  <c r="J224" i="23"/>
  <c r="P224" i="23" s="1"/>
  <c r="J51" i="23"/>
  <c r="P51" i="23" s="1"/>
  <c r="J462" i="23"/>
  <c r="P462" i="23" s="1"/>
  <c r="J173" i="23"/>
  <c r="P173" i="23" s="1"/>
  <c r="J450" i="23"/>
  <c r="P450" i="23" s="1"/>
  <c r="J94" i="23"/>
  <c r="P94" i="23" s="1"/>
  <c r="J235" i="23"/>
  <c r="P235" i="23" s="1"/>
  <c r="J170" i="23"/>
  <c r="P170" i="23" s="1"/>
  <c r="J308" i="23"/>
  <c r="P308" i="23" s="1"/>
  <c r="J337" i="23"/>
  <c r="P337" i="23" s="1"/>
  <c r="J346" i="23"/>
  <c r="P346" i="23" s="1"/>
  <c r="J131" i="23"/>
  <c r="P131" i="23" s="1"/>
  <c r="J50" i="23"/>
  <c r="P50" i="23" s="1"/>
  <c r="J232" i="23"/>
  <c r="P232" i="23" s="1"/>
  <c r="J365" i="23"/>
  <c r="P365" i="23" s="1"/>
  <c r="J63" i="23"/>
  <c r="P63" i="23" s="1"/>
  <c r="J355" i="23"/>
  <c r="P355" i="23" s="1"/>
  <c r="J394" i="23"/>
  <c r="P394" i="23" s="1"/>
  <c r="J348" i="23"/>
  <c r="P348" i="23" s="1"/>
  <c r="J318" i="23"/>
  <c r="P318" i="23" s="1"/>
  <c r="J256" i="23"/>
  <c r="P256" i="23" s="1"/>
  <c r="J409" i="23"/>
  <c r="P409" i="23" s="1"/>
  <c r="J310" i="23"/>
  <c r="P310" i="23" s="1"/>
  <c r="J288" i="23"/>
  <c r="P288" i="23" s="1"/>
  <c r="J97" i="23"/>
  <c r="P97" i="23" s="1"/>
  <c r="J109" i="23"/>
  <c r="P109" i="23" s="1"/>
  <c r="J64" i="23"/>
  <c r="P64" i="23" s="1"/>
  <c r="J46" i="23"/>
  <c r="P46" i="23" s="1"/>
  <c r="J81" i="23"/>
  <c r="P81" i="23" s="1"/>
  <c r="J69" i="23"/>
  <c r="P69" i="23" s="1"/>
  <c r="J388" i="23"/>
  <c r="P388" i="23" s="1"/>
  <c r="J389" i="23"/>
  <c r="P389" i="23" s="1"/>
  <c r="J133" i="23"/>
  <c r="P133" i="23" s="1"/>
  <c r="J311" i="23"/>
  <c r="P311" i="23" s="1"/>
  <c r="J179" i="23"/>
  <c r="P179" i="23" s="1"/>
  <c r="J58" i="23"/>
  <c r="P58" i="23" s="1"/>
  <c r="J387" i="23"/>
  <c r="P387" i="23" s="1"/>
  <c r="J115" i="23"/>
  <c r="P115" i="23" s="1"/>
  <c r="J164" i="23"/>
  <c r="P164" i="23" s="1"/>
  <c r="J298" i="23"/>
  <c r="P298" i="23" s="1"/>
  <c r="J990" i="23"/>
  <c r="P990" i="23" s="1"/>
  <c r="J384" i="23"/>
  <c r="P384" i="23" s="1"/>
  <c r="J240" i="23"/>
  <c r="P240" i="23" s="1"/>
  <c r="J301" i="23"/>
  <c r="P301" i="23" s="1"/>
  <c r="J988" i="23"/>
  <c r="P988" i="23" s="1"/>
  <c r="J47" i="23"/>
  <c r="P47" i="23" s="1"/>
  <c r="J427" i="23"/>
  <c r="P427" i="23" s="1"/>
  <c r="J431" i="23"/>
  <c r="P431" i="23" s="1"/>
  <c r="J262" i="23"/>
  <c r="P262" i="23" s="1"/>
  <c r="J54" i="23"/>
  <c r="P54" i="23" s="1"/>
  <c r="J356" i="23"/>
  <c r="P356" i="23" s="1"/>
  <c r="J1027" i="23"/>
  <c r="P1027" i="23" s="1"/>
  <c r="J242" i="23"/>
  <c r="P242" i="23" s="1"/>
  <c r="J158" i="23"/>
  <c r="P158" i="23" s="1"/>
  <c r="J108" i="23"/>
  <c r="P108" i="23" s="1"/>
  <c r="J418" i="23"/>
  <c r="P418" i="23" s="1"/>
  <c r="J86" i="23"/>
  <c r="P86" i="23" s="1"/>
  <c r="J399" i="23"/>
  <c r="P399" i="23" s="1"/>
  <c r="J167" i="23"/>
  <c r="P167" i="23" s="1"/>
  <c r="J105" i="23"/>
  <c r="P105" i="23" s="1"/>
  <c r="J393" i="23"/>
  <c r="P393" i="23" s="1"/>
  <c r="J395" i="23"/>
  <c r="P395" i="23" s="1"/>
  <c r="J188" i="23"/>
  <c r="P188" i="23" s="1"/>
  <c r="J249" i="23"/>
  <c r="P249" i="23" s="1"/>
  <c r="J408" i="23"/>
  <c r="P408" i="23" s="1"/>
  <c r="J194" i="23"/>
  <c r="P194" i="23" s="1"/>
  <c r="J309" i="23"/>
  <c r="P309" i="23" s="1"/>
  <c r="J385" i="23"/>
  <c r="P385" i="23" s="1"/>
  <c r="J181" i="23"/>
  <c r="P181" i="23" s="1"/>
  <c r="J349" i="23"/>
  <c r="P349" i="23" s="1"/>
  <c r="J344" i="23"/>
  <c r="P344" i="23" s="1"/>
  <c r="J291" i="23"/>
  <c r="P291" i="23" s="1"/>
  <c r="J148" i="23"/>
  <c r="P148" i="23" s="1"/>
  <c r="J106" i="23"/>
  <c r="P106" i="23" s="1"/>
  <c r="J266" i="23"/>
  <c r="P266" i="23" s="1"/>
  <c r="J231" i="23"/>
  <c r="P231" i="23" s="1"/>
  <c r="J273" i="23"/>
  <c r="P273" i="23" s="1"/>
  <c r="J78" i="23"/>
  <c r="P78" i="23" s="1"/>
  <c r="J363" i="23"/>
  <c r="P363" i="23" s="1"/>
  <c r="J432" i="23"/>
  <c r="P432" i="23" s="1"/>
  <c r="J1011" i="23"/>
  <c r="P1011" i="23" s="1"/>
  <c r="J56" i="23"/>
  <c r="P56" i="23" s="1"/>
  <c r="J238" i="23"/>
  <c r="P238" i="23" s="1"/>
  <c r="J358" i="23"/>
  <c r="P358" i="23" s="1"/>
  <c r="J61" i="23"/>
  <c r="P61" i="23" s="1"/>
  <c r="J130" i="23"/>
  <c r="P130" i="23" s="1"/>
  <c r="J1005" i="23"/>
  <c r="P1005" i="23" s="1"/>
  <c r="J975" i="23"/>
  <c r="P975" i="23" s="1"/>
  <c r="J218" i="23"/>
  <c r="P218" i="23" s="1"/>
  <c r="J156" i="23"/>
  <c r="P156" i="23" s="1"/>
  <c r="J59" i="23"/>
  <c r="P59" i="23" s="1"/>
  <c r="J203" i="23"/>
  <c r="P203" i="23" s="1"/>
  <c r="J396" i="23"/>
  <c r="P396" i="23" s="1"/>
  <c r="J147" i="23"/>
  <c r="P147" i="23" s="1"/>
  <c r="J981" i="23"/>
  <c r="P981" i="23" s="1"/>
  <c r="J424" i="23"/>
  <c r="P424" i="23" s="1"/>
  <c r="J321" i="23"/>
  <c r="P321" i="23" s="1"/>
  <c r="J437" i="23"/>
  <c r="P437" i="23" s="1"/>
  <c r="J74" i="23"/>
  <c r="P74" i="23" s="1"/>
  <c r="J980" i="23"/>
  <c r="P980" i="23" s="1"/>
  <c r="J92" i="23"/>
  <c r="P92" i="23" s="1"/>
  <c r="J372" i="23"/>
  <c r="P372" i="23" s="1"/>
  <c r="J390" i="23"/>
  <c r="P390" i="23" s="1"/>
  <c r="J102" i="23"/>
  <c r="P102" i="23" s="1"/>
  <c r="J459" i="23"/>
  <c r="P459" i="23" s="1"/>
  <c r="J315" i="23"/>
  <c r="P315" i="23" s="1"/>
  <c r="J120" i="23"/>
  <c r="P120" i="23" s="1"/>
  <c r="J68" i="23"/>
  <c r="P68" i="23" s="1"/>
  <c r="J75" i="23"/>
  <c r="P75" i="23" s="1"/>
  <c r="J991" i="23"/>
  <c r="P991" i="23" s="1"/>
  <c r="J971" i="23"/>
  <c r="P971" i="23" s="1"/>
  <c r="J454" i="23"/>
  <c r="P454" i="23" s="1"/>
  <c r="J80" i="23"/>
  <c r="P80" i="23" s="1"/>
  <c r="J334" i="23"/>
  <c r="P334" i="23" s="1"/>
  <c r="J72" i="23"/>
  <c r="P72" i="23" s="1"/>
  <c r="J202" i="23"/>
  <c r="P202" i="23" s="1"/>
  <c r="J248" i="23"/>
  <c r="P248" i="23" s="1"/>
  <c r="J986" i="23"/>
  <c r="P986" i="23" s="1"/>
  <c r="J62" i="23"/>
  <c r="P62" i="23" s="1"/>
  <c r="J88" i="23"/>
  <c r="P88" i="23" s="1"/>
  <c r="J103" i="23"/>
  <c r="P103" i="23" s="1"/>
  <c r="J294" i="23"/>
  <c r="P294" i="23" s="1"/>
  <c r="J41" i="23"/>
  <c r="P41" i="23" s="1"/>
  <c r="J246" i="23"/>
  <c r="P246" i="23" s="1"/>
  <c r="J295" i="23"/>
  <c r="P295" i="23" s="1"/>
  <c r="J171" i="23"/>
  <c r="P171" i="23" s="1"/>
  <c r="J211" i="23"/>
  <c r="P211" i="23" s="1"/>
  <c r="J400" i="23"/>
  <c r="P400" i="23" s="1"/>
  <c r="J404" i="23"/>
  <c r="P404" i="23" s="1"/>
  <c r="J423" i="23"/>
  <c r="P423" i="23" s="1"/>
  <c r="J302" i="23"/>
  <c r="P302" i="23" s="1"/>
  <c r="J347" i="23"/>
  <c r="P347" i="23" s="1"/>
  <c r="J221" i="23"/>
  <c r="P221" i="23" s="1"/>
  <c r="J193" i="23"/>
  <c r="P193" i="23" s="1"/>
  <c r="J185" i="23"/>
  <c r="P185" i="23" s="1"/>
  <c r="J382" i="23"/>
  <c r="P382" i="23" s="1"/>
  <c r="J290" i="23"/>
  <c r="P290" i="23" s="1"/>
  <c r="J317" i="23"/>
  <c r="P317" i="23" s="1"/>
  <c r="J411" i="23"/>
  <c r="P411" i="23" s="1"/>
  <c r="J209" i="23"/>
  <c r="P209" i="23" s="1"/>
  <c r="J263" i="23"/>
  <c r="P263" i="23" s="1"/>
  <c r="J247" i="23"/>
  <c r="P247" i="23" s="1"/>
  <c r="J445" i="23"/>
  <c r="P445" i="23" s="1"/>
  <c r="J403" i="23"/>
  <c r="P403" i="23" s="1"/>
  <c r="J36" i="23"/>
  <c r="P36" i="23" s="1"/>
  <c r="J208" i="23"/>
  <c r="P208" i="23" s="1"/>
  <c r="J100" i="23"/>
  <c r="P100" i="23" s="1"/>
  <c r="J1019" i="23"/>
  <c r="P1019" i="23" s="1"/>
  <c r="J83" i="23"/>
  <c r="P83" i="23" s="1"/>
  <c r="J428" i="23"/>
  <c r="P428" i="23" s="1"/>
  <c r="J82" i="23"/>
  <c r="P82" i="23" s="1"/>
  <c r="J37" i="23"/>
  <c r="P37" i="23" s="1"/>
  <c r="J313" i="23"/>
  <c r="P313" i="23" s="1"/>
  <c r="J416" i="23"/>
  <c r="P416" i="23" s="1"/>
  <c r="J415" i="23"/>
  <c r="P415" i="23" s="1"/>
  <c r="J91" i="23"/>
  <c r="P91" i="23" s="1"/>
  <c r="J190" i="23"/>
  <c r="P190" i="23" s="1"/>
  <c r="J314" i="23"/>
  <c r="P314" i="23" s="1"/>
  <c r="J182" i="23"/>
  <c r="P182" i="23" s="1"/>
  <c r="J341" i="23"/>
  <c r="P341" i="23" s="1"/>
  <c r="J159" i="23"/>
  <c r="P159" i="23" s="1"/>
  <c r="J45" i="23"/>
  <c r="P45" i="23" s="1"/>
  <c r="J225" i="23"/>
  <c r="P225" i="23" s="1"/>
  <c r="J1015" i="23"/>
  <c r="P1015" i="23" s="1"/>
  <c r="J392" i="23"/>
  <c r="P392" i="23" s="1"/>
  <c r="J276" i="23"/>
  <c r="P276" i="23" s="1"/>
  <c r="J174" i="23"/>
  <c r="P174" i="23" s="1"/>
  <c r="J289" i="23"/>
  <c r="P289" i="23" s="1"/>
  <c r="J360" i="23"/>
  <c r="P360" i="23" s="1"/>
  <c r="J982" i="23"/>
  <c r="P982" i="23" s="1"/>
  <c r="J99" i="23"/>
  <c r="P99" i="23" s="1"/>
  <c r="J201" i="23"/>
  <c r="P201" i="23" s="1"/>
  <c r="J283" i="23"/>
  <c r="P283" i="23" s="1"/>
  <c r="J359" i="23"/>
  <c r="P359" i="23" s="1"/>
  <c r="J307" i="23"/>
  <c r="P307" i="23" s="1"/>
  <c r="J391" i="23"/>
  <c r="P391" i="23" s="1"/>
  <c r="J422" i="23"/>
  <c r="P422" i="23" s="1"/>
  <c r="J258" i="23"/>
  <c r="P258" i="23" s="1"/>
  <c r="J255" i="23"/>
  <c r="P255" i="23" s="1"/>
  <c r="J401" i="23"/>
  <c r="P401" i="23" s="1"/>
  <c r="J39" i="23"/>
  <c r="P39" i="23" s="1"/>
  <c r="J192" i="23"/>
  <c r="P192" i="23" s="1"/>
  <c r="J96" i="23"/>
  <c r="P96" i="23" s="1"/>
  <c r="J373" i="23"/>
  <c r="P373" i="23" s="1"/>
  <c r="J1021" i="23"/>
  <c r="P1021" i="23" s="1"/>
  <c r="J357" i="23"/>
  <c r="P357" i="23" s="1"/>
  <c r="J275" i="23"/>
  <c r="P275" i="23" s="1"/>
  <c r="J153" i="23"/>
  <c r="P153" i="23" s="1"/>
  <c r="J460" i="23"/>
  <c r="P460" i="23" s="1"/>
  <c r="J342" i="23"/>
  <c r="P342" i="23" s="1"/>
  <c r="J985" i="23"/>
  <c r="P985" i="23" s="1"/>
  <c r="J354" i="23"/>
  <c r="P354" i="23" s="1"/>
  <c r="J226" i="23"/>
  <c r="P226" i="23" s="1"/>
  <c r="J1018" i="23"/>
  <c r="P1018" i="23" s="1"/>
  <c r="J119" i="23"/>
  <c r="P119" i="23" s="1"/>
  <c r="J187" i="23"/>
  <c r="P187" i="23" s="1"/>
  <c r="J177" i="23"/>
  <c r="P177" i="23" s="1"/>
  <c r="J264" i="23"/>
  <c r="P264" i="23" s="1"/>
  <c r="J212" i="23"/>
  <c r="P212" i="23" s="1"/>
  <c r="J1013" i="23"/>
  <c r="P1013" i="23" s="1"/>
  <c r="J378" i="23"/>
  <c r="P378" i="23" s="1"/>
  <c r="J44" i="23"/>
  <c r="P44" i="23" s="1"/>
  <c r="J213" i="23"/>
  <c r="P213" i="23" s="1"/>
  <c r="J410" i="23"/>
  <c r="P410" i="23" s="1"/>
  <c r="J452" i="23"/>
  <c r="P452" i="23" s="1"/>
  <c r="J361" i="23"/>
  <c r="P361" i="23" s="1"/>
  <c r="J71" i="23"/>
  <c r="P71" i="23" s="1"/>
  <c r="J438" i="23"/>
  <c r="P438" i="23" s="1"/>
  <c r="J228" i="23"/>
  <c r="P228" i="23" s="1"/>
  <c r="J161" i="23"/>
  <c r="P161" i="23" s="1"/>
  <c r="J220" i="23"/>
  <c r="P220" i="23" s="1"/>
  <c r="J65" i="23"/>
  <c r="P65" i="23" s="1"/>
  <c r="J322" i="23"/>
  <c r="P322" i="23" s="1"/>
  <c r="J970" i="23"/>
  <c r="P970" i="23" s="1"/>
  <c r="J979" i="23"/>
  <c r="P979" i="23" s="1"/>
  <c r="J413" i="23"/>
  <c r="P413" i="23" s="1"/>
  <c r="J267" i="23"/>
  <c r="P267" i="23" s="1"/>
  <c r="J252" i="23"/>
  <c r="P252" i="23" s="1"/>
  <c r="J451" i="23"/>
  <c r="P451" i="23" s="1"/>
  <c r="J362" i="23"/>
  <c r="P362" i="23" s="1"/>
  <c r="J305" i="23"/>
  <c r="P305" i="23" s="1"/>
  <c r="J1009" i="23"/>
  <c r="P1009" i="23" s="1"/>
  <c r="J278" i="23"/>
  <c r="P278" i="23" s="1"/>
  <c r="J236" i="23"/>
  <c r="P236" i="23" s="1"/>
  <c r="J219" i="23"/>
  <c r="P219" i="23" s="1"/>
  <c r="J259" i="23"/>
  <c r="P259" i="23" s="1"/>
  <c r="J149" i="23"/>
  <c r="P149" i="23" s="1"/>
  <c r="J198" i="23"/>
  <c r="P198" i="23" s="1"/>
  <c r="J189" i="23"/>
  <c r="P189" i="23" s="1"/>
  <c r="J1001" i="23"/>
  <c r="P1001" i="23" s="1"/>
  <c r="J270" i="23"/>
  <c r="P270" i="23" s="1"/>
  <c r="J195" i="23"/>
  <c r="P195" i="23" s="1"/>
  <c r="J371" i="23"/>
  <c r="P371" i="23" s="1"/>
  <c r="J127" i="23"/>
  <c r="P127" i="23" s="1"/>
  <c r="J206" i="23"/>
  <c r="P206" i="23" s="1"/>
  <c r="J331" i="23"/>
  <c r="P331" i="23" s="1"/>
  <c r="J214" i="23"/>
  <c r="P214" i="23" s="1"/>
  <c r="J254" i="23"/>
  <c r="P254" i="23" s="1"/>
  <c r="J265" i="23"/>
  <c r="P265" i="23" s="1"/>
  <c r="J227" i="23"/>
  <c r="P227" i="23" s="1"/>
  <c r="J397" i="23"/>
  <c r="P397" i="23" s="1"/>
  <c r="J285" i="23"/>
  <c r="P285" i="23" s="1"/>
  <c r="J414" i="23"/>
  <c r="P414" i="23" s="1"/>
  <c r="J125" i="23"/>
  <c r="P125" i="23" s="1"/>
  <c r="J42" i="23"/>
  <c r="P42" i="23" s="1"/>
  <c r="J327" i="23"/>
  <c r="P327" i="23" s="1"/>
  <c r="J429" i="23"/>
  <c r="P429" i="23" s="1"/>
  <c r="J435" i="23"/>
  <c r="P435" i="23" s="1"/>
  <c r="J98" i="23"/>
  <c r="P98" i="23" s="1"/>
  <c r="J111" i="23"/>
  <c r="P111" i="23" s="1"/>
  <c r="J333" i="23"/>
  <c r="P333" i="23" s="1"/>
  <c r="J1031" i="23"/>
  <c r="P1031" i="23" s="1"/>
  <c r="J178" i="23"/>
  <c r="P178" i="23" s="1"/>
  <c r="J443" i="23"/>
  <c r="P443" i="23" s="1"/>
  <c r="J52" i="23"/>
  <c r="P52" i="23" s="1"/>
  <c r="J123" i="23"/>
  <c r="P123" i="23" s="1"/>
  <c r="J998" i="23"/>
  <c r="P998" i="23" s="1"/>
  <c r="H16" i="23" l="1"/>
  <c r="H10" i="23" s="1"/>
  <c r="D13" i="23" s="1"/>
  <c r="D10" i="23" s="1"/>
</calcChain>
</file>

<file path=xl/sharedStrings.xml><?xml version="1.0" encoding="utf-8"?>
<sst xmlns="http://schemas.openxmlformats.org/spreadsheetml/2006/main" count="1483" uniqueCount="471">
  <si>
    <t>COTTON FIBRE CALCULATOR</t>
  </si>
  <si>
    <t>v2.5 September 2025</t>
  </si>
  <si>
    <t>About this Calculator</t>
  </si>
  <si>
    <t xml:space="preserve">This calculator is designed to help Better Cotton Initiative Retailer &amp; Brand members measure their cotton fibre consumption. An BCI RB member's cotton consumption determines their annual BCI membership fees.
It is designed to be used in conjunction with the BCI document "Measuring Cotton Consumption: Requirements &amp; Guidance".
The use of this calculator is optional. BCI RB members are welcome to use their own calculation methods. Other tools available in the industry are also accepted by BCI.
Use of this calculator does not guarantee compliance with BCI's requirements for measuring cotton consumption. BCI RB members (including prospective members) are responsible for ensuring that they comply with these requirements. 
This calculator is best viewed on a screen with a resolution of at least 1920x1080 pixels. </t>
  </si>
  <si>
    <t>How to Use this Calculator</t>
  </si>
  <si>
    <t>This calculator includes two modes:
    1) A 'Fast Estimate Tool' for BCI RB members who already know, or can approximate their cotton fibre consumption, and, 
    2) A 'Detailed Tool' for BCI RB members who have collected their product information for a complete 12 month period.
Instructions for each mode are found on their respective worksheet.</t>
  </si>
  <si>
    <t>Methodology &amp; Assumptions</t>
  </si>
  <si>
    <t>The detailed tool calculates cotton fibre consumption according to the following formulae:
Product cotton fibre consumption = product weight * product % cotton * product units (bought or sold) * product to fibre conversion factor
BCI RB member cotton fibre consumption = sum of each [product cotton fibre consumption]
Product weights and conversion factors are secondary data sources intended to help BCI RB members measure their cotton consumption despite common data gaps. BCI RB members who have data specific to their supply chain may wish to carry out their own calculations separately; outside this calculator.
For further information on product to fibre conversion factors, refer to “Measuring Cotton Consumption: Better Cotton Conversion Factors and Multipliers”.</t>
  </si>
  <si>
    <t>Limitations</t>
  </si>
  <si>
    <t xml:space="preserve">BCI RB members with very large data sources or complex data analysis requirements may wish to use a different tool or calculation framework. BCI RB members doing so should still, wherever possible, use the product weights and conversion factors from this calculator (unless better quality and more member-specific data are available).  </t>
  </si>
  <si>
    <t>Data Submission &amp; Confidentiality</t>
  </si>
  <si>
    <t xml:space="preserve">Prospective and existing BCI RB members should email a completed copy of this workbook to membership@bettercotton.org and submit the BCI Cotton Consumption Submission Form (in Excel format) using the link below. The submission form is available for download on the BCI website.
</t>
  </si>
  <si>
    <t>Submission Form:</t>
  </si>
  <si>
    <t>https://bettercotton.org/measuring-cotton-consumption/</t>
  </si>
  <si>
    <t>Confidentiality</t>
  </si>
  <si>
    <t>The information submitted to BCI will be kept confidential. BCI reserves the right to communicate the aggregate cotton volume of all members, but will neither be party to, nor release, an individual organisations' data on annual cotton purchasing or use.
For questions and support related to this tool, contact membership@bettercotton.org.</t>
  </si>
  <si>
    <t>Fast Estimate Tool</t>
  </si>
  <si>
    <t>BCI RB members who already know or can approximate their cotton fibre consumption can use this tool to calculate or estimate their membership size category.
Cotton fibre consumption data should cover a complete 12-month period. To convert the weight of cotton in fabric or products to fibre, refer to “Measuring Cotton Consumption: Better Cotton Conversion Factors and Multipliers”.</t>
  </si>
  <si>
    <t>Data Entry</t>
  </si>
  <si>
    <t>Cotton fibre consumption (Metric Tonnes):</t>
  </si>
  <si>
    <t>Enter the weight of cotton fibre, not cotton in products</t>
  </si>
  <si>
    <t>Results</t>
  </si>
  <si>
    <t>Your membership size category is:</t>
  </si>
  <si>
    <t>Your annual membership fee is:</t>
  </si>
  <si>
    <t>v2.0 October 2020</t>
  </si>
  <si>
    <t>Results:</t>
  </si>
  <si>
    <t>Contents:</t>
  </si>
  <si>
    <t>Instructions</t>
  </si>
  <si>
    <t>Membership Fee:</t>
  </si>
  <si>
    <t>Apparel</t>
  </si>
  <si>
    <t>Homewares</t>
  </si>
  <si>
    <r>
      <t>This Detailed Tool calculates the cotton fibre weight across a given product portfolio. Users should enter, for each product in their portfolio:
1) The product fabric construction (</t>
    </r>
    <r>
      <rPr>
        <i/>
        <sz val="11"/>
        <color rgb="FF767676"/>
        <rFont val="Arial"/>
        <family val="2"/>
      </rPr>
      <t>from a drop down list</t>
    </r>
    <r>
      <rPr>
        <sz val="11"/>
        <color rgb="FF767676"/>
        <rFont val="Arial"/>
        <family val="2"/>
      </rPr>
      <t>): This determines the conversion factor used to convert weight of cotton in products to weight of cotton fibre. For more information, refer to "BCI Conversion Factors and Multipliers for Assessing Cotton Fibre Consumption."
2) The % of cotton in the product (</t>
    </r>
    <r>
      <rPr>
        <i/>
        <sz val="11"/>
        <color rgb="FF767676"/>
        <rFont val="Arial"/>
        <family val="2"/>
      </rPr>
      <t>from a drop down list).</t>
    </r>
    <r>
      <rPr>
        <sz val="11"/>
        <color rgb="FF767676"/>
        <rFont val="Arial"/>
        <family val="2"/>
      </rPr>
      <t xml:space="preserve">
3) The number of units bought or sold over a contiguous 12 month period (for more information, refer to Seciton 3 of the BCI document "Measuring Cotton Consumption: Requirements &amp; Guidance." Multipacks count as multiple products, e.g. A 5 pack of t-shirts counts as 5 units due to the way product weights are measured.
To add a new product line (for example, for repeating product types with differing % cotton), select the relevant product from the down down list under the "Product" heading. At the bottom of the "Apparel" and "Homeware" sections, user defined products can be entered, with custom weights. </t>
    </r>
  </si>
  <si>
    <t>Babywear</t>
  </si>
  <si>
    <t>Womenswear</t>
  </si>
  <si>
    <t>Towels</t>
  </si>
  <si>
    <t xml:space="preserve">Younger Girls (1 to 7 years) </t>
  </si>
  <si>
    <t>Menswear</t>
  </si>
  <si>
    <t>Bedding</t>
  </si>
  <si>
    <t>Brand Membership Fee Category:</t>
  </si>
  <si>
    <t>Older Girls (6 - 14 years)</t>
  </si>
  <si>
    <t>Schoolwear</t>
  </si>
  <si>
    <t>Curtains &amp; carpets</t>
  </si>
  <si>
    <t xml:space="preserve">Younger Boys  (1 to 7 years) </t>
  </si>
  <si>
    <t>Other clothing</t>
  </si>
  <si>
    <t>Other homeware</t>
  </si>
  <si>
    <t>Older Boys (6 - 14 years)</t>
  </si>
  <si>
    <t>Cotton Fibre Weight (MT):</t>
  </si>
  <si>
    <t>Total Units:</t>
  </si>
  <si>
    <t>Quality Checker: (HIDDEN)</t>
  </si>
  <si>
    <t>Category Code
(Hidden)</t>
  </si>
  <si>
    <t>Product</t>
  </si>
  <si>
    <t>Product Fabric Construction</t>
  </si>
  <si>
    <t>Data Validation - Product Fabric Construction Entered? (Hidden)</t>
  </si>
  <si>
    <r>
      <t xml:space="preserve">Product weight
</t>
    </r>
    <r>
      <rPr>
        <sz val="11"/>
        <color indexed="9"/>
        <rFont val="Arial"/>
        <family val="2"/>
      </rPr>
      <t>(grams)</t>
    </r>
  </si>
  <si>
    <r>
      <t xml:space="preserve">Cotton Fibre Equivalent </t>
    </r>
    <r>
      <rPr>
        <sz val="11"/>
        <color theme="0"/>
        <rFont val="Arial"/>
        <family val="2"/>
      </rPr>
      <t>(Kg)</t>
    </r>
  </si>
  <si>
    <t>% Cotton in Product</t>
  </si>
  <si>
    <t>Rounding blend %
(Hidden)</t>
  </si>
  <si>
    <r>
      <t xml:space="preserve">Number 
Purchased or Sold
</t>
    </r>
    <r>
      <rPr>
        <sz val="11"/>
        <color indexed="9"/>
        <rFont val="Arial"/>
        <family val="2"/>
      </rPr>
      <t>(Individual item)</t>
    </r>
  </si>
  <si>
    <r>
      <t xml:space="preserve">Weight of Cotton Fibre
</t>
    </r>
    <r>
      <rPr>
        <sz val="11"/>
        <color theme="0"/>
        <rFont val="Arial"/>
        <family val="2"/>
      </rPr>
      <t>(Kg)</t>
    </r>
  </si>
  <si>
    <t>CLOTHING</t>
  </si>
  <si>
    <t>HOMEWARE</t>
  </si>
  <si>
    <r>
      <t>Towels (</t>
    </r>
    <r>
      <rPr>
        <b/>
        <sz val="10"/>
        <color rgb="FF3C3C3B"/>
        <rFont val="Arial"/>
        <family val="2"/>
      </rPr>
      <t>GSM: Gram per Square Metre)</t>
    </r>
  </si>
  <si>
    <t>All Babywear</t>
  </si>
  <si>
    <t>Towels - Face Cloth</t>
  </si>
  <si>
    <t>BODYSUITS</t>
  </si>
  <si>
    <t>Denim</t>
  </si>
  <si>
    <t>Homewares Face Cloths</t>
  </si>
  <si>
    <t>FACE CLOTH 420 GSM</t>
  </si>
  <si>
    <t>Home Textiles</t>
  </si>
  <si>
    <t>Wovens</t>
  </si>
  <si>
    <t>FACE CLOTH 500 GSM</t>
  </si>
  <si>
    <t>FACE CLOTH 570 GSM</t>
  </si>
  <si>
    <t>FACE CLOTH 640 GSM</t>
  </si>
  <si>
    <t>FACE CLOTH 670 GSM</t>
  </si>
  <si>
    <t>Childrenswear</t>
  </si>
  <si>
    <t>FACE CLOTH 800 GSM</t>
  </si>
  <si>
    <t>Younger Girls (1 to 7 Years)</t>
  </si>
  <si>
    <t>DRESS</t>
  </si>
  <si>
    <t>SOCKS</t>
  </si>
  <si>
    <t>JEAN/TROUSER, JOGGER, HOODY</t>
  </si>
  <si>
    <t>TEE SHIRT</t>
  </si>
  <si>
    <t>LEGGINGS</t>
  </si>
  <si>
    <t>SKIRTS</t>
  </si>
  <si>
    <t>Towels - Kitchen tea towel</t>
  </si>
  <si>
    <t>Homewares Kitchen Towels</t>
  </si>
  <si>
    <t>KITCHEN TEA TOWEL</t>
  </si>
  <si>
    <t>Towels - Guest towels</t>
  </si>
  <si>
    <t>Homewares Guest Towels</t>
  </si>
  <si>
    <t>GUEST TOWEL 420 GSM</t>
  </si>
  <si>
    <t>GUEST TOWEL 500 GSM</t>
  </si>
  <si>
    <t>GUEST TOWEL 570 GSM</t>
  </si>
  <si>
    <t>GUEST TOWEL 640 GSM</t>
  </si>
  <si>
    <t>GUEST TOWEL 670 GSM</t>
  </si>
  <si>
    <t>GUEST TOWEL 800 GSM</t>
  </si>
  <si>
    <t>Older Girls (6 to 14 Years)</t>
  </si>
  <si>
    <t>Towels - Hand Towels</t>
  </si>
  <si>
    <t>Homewares Hand Towels</t>
  </si>
  <si>
    <t>HAND TOWEL 420 GSM</t>
  </si>
  <si>
    <t>HAND TOWEL 500 GSM</t>
  </si>
  <si>
    <t>HAND TOWEL 570 GSM</t>
  </si>
  <si>
    <t>HAND TOWEL 640 GSM</t>
  </si>
  <si>
    <t>HAND TOWEL 670 GSM</t>
  </si>
  <si>
    <t>HAND TOWEL 800 GSM</t>
  </si>
  <si>
    <t>Towels - Bath Towels</t>
  </si>
  <si>
    <t>Homewares Bath Towels</t>
  </si>
  <si>
    <t>BATH TOWEL 420 GSM</t>
  </si>
  <si>
    <t>BATH TOWEL 500 GSM</t>
  </si>
  <si>
    <t>Younger Boys (1 to 7 Years)</t>
  </si>
  <si>
    <t>BATH TOWEL 570 GSM</t>
  </si>
  <si>
    <t>BATH TOWEL 640 GSM</t>
  </si>
  <si>
    <t>WOVEN SHIRT</t>
  </si>
  <si>
    <t>BATH TOWEL 670 GSM</t>
  </si>
  <si>
    <t>SWEAT TOPS / RUGBY TOPS</t>
  </si>
  <si>
    <t>BATH TOWEL 800 GSM</t>
  </si>
  <si>
    <t>Towels - Bath Sheets</t>
  </si>
  <si>
    <t>Homwares Bath Sheet</t>
  </si>
  <si>
    <t>BATH SHEET 420 GSM</t>
  </si>
  <si>
    <t>BATH SHEET 500 GSM</t>
  </si>
  <si>
    <t>BATH SHEET 570 GSM</t>
  </si>
  <si>
    <t>BATH SHEET 640 GSM</t>
  </si>
  <si>
    <t>BATH SHEET 670 GSM</t>
  </si>
  <si>
    <t>BATH SHEET 800 GSM</t>
  </si>
  <si>
    <t>Older Boys (6 to 14 Years)</t>
  </si>
  <si>
    <t>Bedding - Duvet cover</t>
  </si>
  <si>
    <t>Homewares Duvet &amp; Quilt Covers</t>
  </si>
  <si>
    <t>DUVET / QUILT COVER (150 X 200 cm)</t>
  </si>
  <si>
    <t>DUVET / QUILT COVER (200 X 200 cm)</t>
  </si>
  <si>
    <t>DUVET / QUILT COVER (240 X 220 cm)</t>
  </si>
  <si>
    <t>DUVET / QUILT COVER (260 X 220 cm)</t>
  </si>
  <si>
    <t>Womenswear - Underwear and Nightwear</t>
  </si>
  <si>
    <t>Womenswear Underwear &amp; Nightwear</t>
  </si>
  <si>
    <t>DRESSING GOWNS (TOWELLING)</t>
  </si>
  <si>
    <t>KNICKERS/PANTS</t>
  </si>
  <si>
    <t>NIGHTWEAR</t>
  </si>
  <si>
    <t>UNDERWEAR VESTS</t>
  </si>
  <si>
    <t>Bedding - Fitted sheet</t>
  </si>
  <si>
    <t>Homewares Fitted Sheets</t>
  </si>
  <si>
    <t>FITTED SHEET (135 x 190 x 20 cm)</t>
  </si>
  <si>
    <t>FITTED SHEET (140 x 200 x 20 cm)</t>
  </si>
  <si>
    <t>FITTED SHEET (160 x 200 x 20 cm)</t>
  </si>
  <si>
    <t>FITTED SHEET (180 x 200 x 20 cm)</t>
  </si>
  <si>
    <t>FITTED SHEET (200 x 200 x 20 cm)</t>
  </si>
  <si>
    <t>FITTED SHEET (90 x 200 x 20 cm)</t>
  </si>
  <si>
    <t>Womenswear - Tops and shirts</t>
  </si>
  <si>
    <t>Womenswear Tops &amp; Shirts</t>
  </si>
  <si>
    <t>JACKET</t>
  </si>
  <si>
    <t>KNITWEAR</t>
  </si>
  <si>
    <t>WOVEN FORMAL/CASUAL SHIRT</t>
  </si>
  <si>
    <t>Bedding - Flat sheet</t>
  </si>
  <si>
    <t>Homewares Flat Sheets</t>
  </si>
  <si>
    <t>FLAT SHEET (150 X 260 cm)</t>
  </si>
  <si>
    <t>FLAT SHEET (180 X 260 cm)</t>
  </si>
  <si>
    <t>FLAT SHEET (220 X 260 cm)</t>
  </si>
  <si>
    <t>FLAT SHEET (240 X 260 cm)</t>
  </si>
  <si>
    <t>FLAT SHEET (265 x 275 cm)</t>
  </si>
  <si>
    <t>FLAT SHEET (280 x 290 cm)</t>
  </si>
  <si>
    <t>Womenswear - Trousers</t>
  </si>
  <si>
    <t>Womenswear Trousers &amp; Skirts</t>
  </si>
  <si>
    <t>SKIRT</t>
  </si>
  <si>
    <t>CARGO TROUSER</t>
  </si>
  <si>
    <t>JOGGER</t>
  </si>
  <si>
    <t>JEAN</t>
  </si>
  <si>
    <t>Bedding - Others</t>
  </si>
  <si>
    <t>Homewares Other Bedding</t>
  </si>
  <si>
    <t>DUVET / QUILT (outer fabric) - 150 X 200 cm</t>
  </si>
  <si>
    <t>DUVET / QUILT (outer fabric) - 200 X 200 cm</t>
  </si>
  <si>
    <t>DUVET / QUILT (outer fabric) - 240 X 200 cm</t>
  </si>
  <si>
    <t>PILLOW (outer fabric)</t>
  </si>
  <si>
    <t xml:space="preserve">Menswear - Underwear  </t>
  </si>
  <si>
    <t>PILLOWCASE</t>
  </si>
  <si>
    <t>Menswear Underwear &amp; Nightwear</t>
  </si>
  <si>
    <t>VALANCE SHEET (140 x 200 cm)</t>
  </si>
  <si>
    <t>PYJAMAS</t>
  </si>
  <si>
    <t>Menswear - Shirts</t>
  </si>
  <si>
    <t>Menswear Tops &amp; Shirts</t>
  </si>
  <si>
    <t>Homewares Carpets, Rugs &amp; Curtains</t>
  </si>
  <si>
    <t>BATH MAT</t>
  </si>
  <si>
    <t>POLO SHIRT</t>
  </si>
  <si>
    <t>CURTAINS 300 cm X 145 cm 600 GSM</t>
  </si>
  <si>
    <t>WOVEN FORMAL SHIRT POLY/COTTON 65:35</t>
  </si>
  <si>
    <t>WOVEN FORMAL/CASUAL SHIRT 100% COTTON</t>
  </si>
  <si>
    <t>Product name</t>
  </si>
  <si>
    <t>Menswear - Trousers</t>
  </si>
  <si>
    <t>Menswear Bottoms</t>
  </si>
  <si>
    <t>CASUAL CHINO TROUSER</t>
  </si>
  <si>
    <t>CASUAL CORD TROUSER</t>
  </si>
  <si>
    <t>CASUAL SHORTS</t>
  </si>
  <si>
    <t>TEE SHIRT / BLOUSES</t>
  </si>
  <si>
    <t>TROUSER</t>
  </si>
  <si>
    <t>Membership Fee Category:</t>
  </si>
  <si>
    <r>
      <t xml:space="preserve">Total Units (QA)
</t>
    </r>
    <r>
      <rPr>
        <sz val="8"/>
        <color theme="0"/>
        <rFont val="Plus Jakarta Sans"/>
      </rPr>
      <t>(Hidden)</t>
    </r>
  </si>
  <si>
    <r>
      <t xml:space="preserve">This Detailed Tool calculates the cotton fibre weight across a given product portfolio. Users should enter, for each product line in their portfolio:
1) Business Area: For each line, select whether the product is Clothing or Homeware.
2) Product Category:  For each line, select the product category (e.g. Babywear, Womenswear Tops &amp; Shirts, Homewares Fitted Sheets).
3) Product Fabric Construction: For each line, select the closest match for the type of fabric construction used in the product. For more information, refer to "Better Cotton Conversion Factors and Multipliers for Assessing Cotton Fibre Consumption."
4) Product: For each line, select the closest match for the product type.
5a) % Cotton in Blend (Known Cotton %): Enter the % of cotton in the product </t>
    </r>
    <r>
      <rPr>
        <u/>
        <sz val="12"/>
        <color rgb="FF767676"/>
        <rFont val="Plus Jakarta Sans"/>
      </rPr>
      <t xml:space="preserve">or,
</t>
    </r>
    <r>
      <rPr>
        <sz val="12"/>
        <color rgb="FF767676"/>
        <rFont val="Plus Jakarta Sans"/>
      </rPr>
      <t xml:space="preserve">5b) % Cotton in Blend (Unknown Cotton %): Select the closest approximate match for the % of cotton in the product. 
</t>
    </r>
    <r>
      <rPr>
        <i/>
        <sz val="12"/>
        <color rgb="FF767676"/>
        <rFont val="Plus Jakarta Sans"/>
      </rPr>
      <t>If a value is present in both columns, the calculator will use the value in the "% Cotton In Blend (Known Cotton %)" column.</t>
    </r>
    <r>
      <rPr>
        <sz val="12"/>
        <color rgb="FF767676"/>
        <rFont val="Plus Jakarta Sans"/>
      </rPr>
      <t xml:space="preserve">
6) Number Purchased or Sold (Individual Item): The number of units bought or sold over a complete 12 month period. For more information, refer to Section 3 of "Measuring Cotton Consumption: Requirements &amp; Guidance.".
</t>
    </r>
    <r>
      <rPr>
        <i/>
        <sz val="12"/>
        <color rgb="FF767676"/>
        <rFont val="Plus Jakarta Sans"/>
      </rPr>
      <t xml:space="preserve">Multipacks count as multiple products. 1,000 purchases of a 5 pack of t-shirts should be entered as '5,000' - this is because product weights are based on the product silhouette. 
</t>
    </r>
    <r>
      <rPr>
        <sz val="12"/>
        <color rgb="FF767676"/>
        <rFont val="Plus Jakarta Sans"/>
      </rPr>
      <t>To enter custom product types or weights, simply overwrite any existing product type and product weight values. Custom weights should be the weight of the end product.</t>
    </r>
  </si>
  <si>
    <t>Business Area</t>
  </si>
  <si>
    <t>Product Category</t>
  </si>
  <si>
    <r>
      <t xml:space="preserve">Product weight
</t>
    </r>
    <r>
      <rPr>
        <sz val="10"/>
        <color indexed="9"/>
        <rFont val="Plus Jakarta Sans Medium"/>
      </rPr>
      <t>(grams)</t>
    </r>
  </si>
  <si>
    <t>% Cotton In Blend
(Known Cotton %)</t>
  </si>
  <si>
    <t>% Cotton in Blend
(Estimated Cotton %)</t>
  </si>
  <si>
    <r>
      <t xml:space="preserve">Number 
Purchased or Sold
</t>
    </r>
    <r>
      <rPr>
        <sz val="10"/>
        <color indexed="9"/>
        <rFont val="Plus Jakarta Sans Medium"/>
      </rPr>
      <t>(Individual item)</t>
    </r>
  </si>
  <si>
    <t>Weight of Cotton Fibre
(Kg)</t>
  </si>
  <si>
    <t>Table Name1 (Hidden)</t>
  </si>
  <si>
    <t>Table Name2 (Hidden)</t>
  </si>
  <si>
    <r>
      <t xml:space="preserve">Product Cotton Fibre Equivalent </t>
    </r>
    <r>
      <rPr>
        <sz val="11"/>
        <color theme="0"/>
        <rFont val="Plus Jakarta Sans"/>
      </rPr>
      <t>(Kg) (Hidden)</t>
    </r>
  </si>
  <si>
    <t>Weight Lookup</t>
  </si>
  <si>
    <t>Data Quality (Hidden)</t>
  </si>
  <si>
    <t>This worksheet is intentionally left blank</t>
  </si>
  <si>
    <t>Annexe - Product Information</t>
  </si>
  <si>
    <t>This annexe explains the product dimensions used for certain products in the Detailed Tool, and common equivalencies or sizings in different regions.</t>
  </si>
  <si>
    <t>Homewares: Bed Sheets</t>
  </si>
  <si>
    <t>Bedsheet Type</t>
  </si>
  <si>
    <t>Bedsheet Size</t>
  </si>
  <si>
    <t>European Size</t>
  </si>
  <si>
    <t>UK Size</t>
  </si>
  <si>
    <t>US Size</t>
  </si>
  <si>
    <t>Duvet Cover</t>
  </si>
  <si>
    <t>150 x 200 cm</t>
  </si>
  <si>
    <t>Single</t>
  </si>
  <si>
    <t>Twin</t>
  </si>
  <si>
    <t>200 X 200 cm</t>
  </si>
  <si>
    <t>Double</t>
  </si>
  <si>
    <t>Full</t>
  </si>
  <si>
    <t>240 X 220 cm</t>
  </si>
  <si>
    <t>King</t>
  </si>
  <si>
    <t>Queen</t>
  </si>
  <si>
    <t>260 X 220 cm</t>
  </si>
  <si>
    <t>Super King</t>
  </si>
  <si>
    <t>Fitted Sheet</t>
  </si>
  <si>
    <t>90 x 200 x 20 cm</t>
  </si>
  <si>
    <t>135 x 190 x 20 cm</t>
  </si>
  <si>
    <t>Not Used</t>
  </si>
  <si>
    <t xml:space="preserve">Double 
</t>
  </si>
  <si>
    <t>140 x 200 x 20 cm</t>
  </si>
  <si>
    <t>160 x 200 x 20 cm</t>
  </si>
  <si>
    <t>180 x 200 x 20 cm</t>
  </si>
  <si>
    <t>Super king</t>
  </si>
  <si>
    <t>200 x 200 x 20 cm</t>
  </si>
  <si>
    <t>Flat Sheet</t>
  </si>
  <si>
    <t>150 X 260 cm</t>
  </si>
  <si>
    <t>180 X 260 cm</t>
  </si>
  <si>
    <t>220 X 260 cm</t>
  </si>
  <si>
    <t>240 X 260 cm</t>
  </si>
  <si>
    <t>265 x 275 cm</t>
  </si>
  <si>
    <t>280 x 290 cm</t>
  </si>
  <si>
    <t>Homewares: Towels</t>
  </si>
  <si>
    <t>Towel weights are based on the average weight of the following sizes:</t>
  </si>
  <si>
    <t>Towel Type</t>
  </si>
  <si>
    <t>Towel Size 1</t>
  </si>
  <si>
    <t>Towel Size 2</t>
  </si>
  <si>
    <t>Towel Size 3</t>
  </si>
  <si>
    <t>Face Cloth</t>
  </si>
  <si>
    <t>30 x 30 cm</t>
  </si>
  <si>
    <t>33 x 33 cm</t>
  </si>
  <si>
    <t>Guest Towel</t>
  </si>
  <si>
    <t>65 x 40 cm</t>
  </si>
  <si>
    <t>Hand Towel</t>
  </si>
  <si>
    <t>90 x 50 cm</t>
  </si>
  <si>
    <t>100 x 50 cm</t>
  </si>
  <si>
    <t>Bath Towel</t>
  </si>
  <si>
    <t>125 x 70 cm</t>
  </si>
  <si>
    <t>135 x 70 cm</t>
  </si>
  <si>
    <t>Bath Sheet</t>
  </si>
  <si>
    <t>160 x 85 cm</t>
  </si>
  <si>
    <t>165 x 100 cm</t>
  </si>
  <si>
    <t>178 x 90 cm</t>
  </si>
  <si>
    <t>Number</t>
  </si>
  <si>
    <t>Error Text</t>
  </si>
  <si>
    <t>Error Named Range</t>
  </si>
  <si>
    <t>Please ensure all relevant rows are completed</t>
  </si>
  <si>
    <t>Error_CompleteRows</t>
  </si>
  <si>
    <t>Please correct all highlighted rows</t>
  </si>
  <si>
    <t>Error_CorrectHighlighted</t>
  </si>
  <si>
    <t>The value entered seems very large. Are you sure it is correct?</t>
  </si>
  <si>
    <t>Error_TooLarge</t>
  </si>
  <si>
    <t>Important: DO NOT SORT OR REARRANGE THIS TABLE. IF YOU NEED TO ADD NEW PRODUCTS, SLOT THEM IN THE RIGHT PLACE AND MAKE SURE THE NAMED RANGES ARE UPDATED. This is to make sure that a single source of data is used for all product weights</t>
  </si>
  <si>
    <t>Category</t>
  </si>
  <si>
    <t>Product List</t>
  </si>
  <si>
    <t>Product Weight Lookup</t>
  </si>
  <si>
    <t>Product Weight (g)</t>
  </si>
  <si>
    <r>
      <t xml:space="preserve">Named Range
</t>
    </r>
    <r>
      <rPr>
        <sz val="10"/>
        <color theme="1"/>
        <rFont val="Arial Narrow"/>
        <family val="2"/>
      </rPr>
      <t>For Data Validation</t>
    </r>
  </si>
  <si>
    <t>Bodysuits</t>
  </si>
  <si>
    <t>Product_Babywear</t>
  </si>
  <si>
    <t>Skirts</t>
  </si>
  <si>
    <t>Product_YoungerGirls</t>
  </si>
  <si>
    <t>Tee Shirt</t>
  </si>
  <si>
    <t>Dress</t>
  </si>
  <si>
    <t>Leggings</t>
  </si>
  <si>
    <t>Jean/Trouser, Jogger, Hoody</t>
  </si>
  <si>
    <t>Product_OlderGirls</t>
  </si>
  <si>
    <t>Product_YoungerBoys</t>
  </si>
  <si>
    <t>Woven Shirt</t>
  </si>
  <si>
    <t>Sweat Tops / Rugby Tops</t>
  </si>
  <si>
    <t>Product_OlderBoys</t>
  </si>
  <si>
    <t>Product_Schoolwear</t>
  </si>
  <si>
    <t>Tee Shirt / Blouses</t>
  </si>
  <si>
    <t>Trouser</t>
  </si>
  <si>
    <t>Knitwear</t>
  </si>
  <si>
    <t>Knickers/Pants</t>
  </si>
  <si>
    <t>Product_WUnderwearNightwear</t>
  </si>
  <si>
    <t>Underwear Vests</t>
  </si>
  <si>
    <t>Nightwear</t>
  </si>
  <si>
    <t>Dressing Gowns (Towelling)</t>
  </si>
  <si>
    <t>Product_WTopsShirts</t>
  </si>
  <si>
    <t>Woven Formal/Casual Shirt</t>
  </si>
  <si>
    <t>Jacket</t>
  </si>
  <si>
    <t>Jogger</t>
  </si>
  <si>
    <t>Product_WBottoms</t>
  </si>
  <si>
    <t>Cargo Trouser</t>
  </si>
  <si>
    <t>Skirt</t>
  </si>
  <si>
    <t>Jean</t>
  </si>
  <si>
    <t>Product_MUnderwearNightwear</t>
  </si>
  <si>
    <t>Pyjamas</t>
  </si>
  <si>
    <t>Product_MTopsShirts</t>
  </si>
  <si>
    <t>Woven Formal Shirt Poly/Cotton 65:35</t>
  </si>
  <si>
    <t>Woven Formal/Casual Shirt 100% Cotton</t>
  </si>
  <si>
    <t>Polo Shirt</t>
  </si>
  <si>
    <t>Casual Chino Trouser</t>
  </si>
  <si>
    <t>Product_MBottoms</t>
  </si>
  <si>
    <t>Casual Cord Trouser</t>
  </si>
  <si>
    <t>Casual Shorts</t>
  </si>
  <si>
    <t>Bath Sheet 420 GSM</t>
  </si>
  <si>
    <t>Product_BathSheets</t>
  </si>
  <si>
    <t>Bath Sheet 500 GSM</t>
  </si>
  <si>
    <t>Bath Sheet 570 GSM</t>
  </si>
  <si>
    <t>Bath Sheet 640 GSM</t>
  </si>
  <si>
    <t>Bath Sheet 670 GSM</t>
  </si>
  <si>
    <t>Bath Sheet 800 GSM</t>
  </si>
  <si>
    <t>Bath Towel 420 GSM</t>
  </si>
  <si>
    <t>Product_BathTowels</t>
  </si>
  <si>
    <t>Bath Towel 500 GSM</t>
  </si>
  <si>
    <t>Bath Towel 570 GSM</t>
  </si>
  <si>
    <t>Bath Towel 640 GSM</t>
  </si>
  <si>
    <t>Bath Towel 670 GSM</t>
  </si>
  <si>
    <t>Bath Towel 800 GSM</t>
  </si>
  <si>
    <t>Face Cloth 420 GSM</t>
  </si>
  <si>
    <t>Product_FaceCloths</t>
  </si>
  <si>
    <t>Face Cloth 500 GSM</t>
  </si>
  <si>
    <t>Face Cloth 570 GSM</t>
  </si>
  <si>
    <t>Face Cloth 640 GSM</t>
  </si>
  <si>
    <t>Face Cloth 670 GSM</t>
  </si>
  <si>
    <t>Face Cloth 800 GSM</t>
  </si>
  <si>
    <t>Guest Towel 420 GSM</t>
  </si>
  <si>
    <t>Product_GuestTowels</t>
  </si>
  <si>
    <t>Guest Towel 500 GSM</t>
  </si>
  <si>
    <t>Guest Towel 570 GSM</t>
  </si>
  <si>
    <t>Guest Towel 640 GSM</t>
  </si>
  <si>
    <t>Guest Towel 670 GSM</t>
  </si>
  <si>
    <t>Guest Towel 800 GSM</t>
  </si>
  <si>
    <t>Hand Towel 420 GSM</t>
  </si>
  <si>
    <t>Product_HandTowels</t>
  </si>
  <si>
    <t>Hand Towel 500 GSM</t>
  </si>
  <si>
    <t>Hand Towel 570 GSM</t>
  </si>
  <si>
    <t>Hand Towel 640 GSM</t>
  </si>
  <si>
    <t>Hand Towel 670 GSM</t>
  </si>
  <si>
    <t>Hand Towel 800 GSM</t>
  </si>
  <si>
    <t>Kitchen Tea Towel</t>
  </si>
  <si>
    <t>Product_KitchenTowels</t>
  </si>
  <si>
    <t>Duvet / Quilt Cover (150 X 200 Cm)</t>
  </si>
  <si>
    <t>Product_DuvetCovers</t>
  </si>
  <si>
    <t>Duvet / Quilt Cover (200 X 200 Cm)</t>
  </si>
  <si>
    <t>Duvet / Quilt Cover (240 X 220 Cm)</t>
  </si>
  <si>
    <t>Duvet / Quilt Cover (260 X 220 Cm)</t>
  </si>
  <si>
    <t>Fitted Sheet (135 X 190 X 20 Cm)</t>
  </si>
  <si>
    <t>Product_FittedSheets</t>
  </si>
  <si>
    <t>Fitted Sheet (140 X 200 X 20 Cm)</t>
  </si>
  <si>
    <t>Fitted Sheet (160 X 200 X 20 Cm)</t>
  </si>
  <si>
    <t>Fitted Sheet (180 X 200 X 20 Cm)</t>
  </si>
  <si>
    <t>Fitted Sheet (200 X 200 X 20 Cm)</t>
  </si>
  <si>
    <t>Fitted Sheet (90 X 200 X 20 Cm)</t>
  </si>
  <si>
    <t>Flat Sheet (150 X 260 Cm)</t>
  </si>
  <si>
    <t>Product_FlatSheets</t>
  </si>
  <si>
    <t>Flat Sheet (180 X 260 Cm)</t>
  </si>
  <si>
    <t>Flat Sheet (220 X 260 Cm)</t>
  </si>
  <si>
    <t>Flat Sheet (240 X 260 Cm)</t>
  </si>
  <si>
    <t>Flat Sheet (265 X 275 Cm)</t>
  </si>
  <si>
    <t>Flat Sheet (280 X 290 Cm)</t>
  </si>
  <si>
    <t>Duvet / Quilt (Outer Fabric) - 150 X 200 Cm</t>
  </si>
  <si>
    <t>Product_OtherBedding</t>
  </si>
  <si>
    <t>Duvet / Quilt (Outer Fabric) - 200 X 200 Cm</t>
  </si>
  <si>
    <t>Duvet / Quilt (Outer Fabric) - 240 X 200 Cm</t>
  </si>
  <si>
    <t>Pillow (Outer Fabric)</t>
  </si>
  <si>
    <t>Pillowcase</t>
  </si>
  <si>
    <t>Valance Sheet (140 X 200 Cm)</t>
  </si>
  <si>
    <t>Bath Mat</t>
  </si>
  <si>
    <t>Product_CarpetsCurtains</t>
  </si>
  <si>
    <t>Curtains 300 Cm X 145 Cm 600 Gsm</t>
  </si>
  <si>
    <t>Socks</t>
  </si>
  <si>
    <t>Socks (Older Boys)</t>
  </si>
  <si>
    <t>Product_Socks</t>
  </si>
  <si>
    <t>Socks (Younger Boys)</t>
  </si>
  <si>
    <t>Socks (Older Girls)</t>
  </si>
  <si>
    <t>Socks (Younger Girls)</t>
  </si>
  <si>
    <t>Socks (Mens)</t>
  </si>
  <si>
    <t>Socks (Schoolwear)</t>
  </si>
  <si>
    <t>Socks (Womenswear)</t>
  </si>
  <si>
    <t>Types</t>
  </si>
  <si>
    <t>Category Table names</t>
  </si>
  <si>
    <t>FabricType Table names</t>
  </si>
  <si>
    <t>Clothing (Excluding Socks)</t>
  </si>
  <si>
    <t>Tbl_Clothing_Products</t>
  </si>
  <si>
    <t>Tbl_ApparelFabricTypes</t>
  </si>
  <si>
    <t>Clothing (Socks)</t>
  </si>
  <si>
    <t>Tbl_Socks_Products</t>
  </si>
  <si>
    <t>Tbl_SocksFabricTypes</t>
  </si>
  <si>
    <t>Homeware</t>
  </si>
  <si>
    <t>Tbl_Homeware_Products</t>
  </si>
  <si>
    <t>Tbl_HomeFabricTypes</t>
  </si>
  <si>
    <t>Cotton Consumption</t>
  </si>
  <si>
    <t>Size</t>
  </si>
  <si>
    <t>Membership Fees</t>
  </si>
  <si>
    <t>Very Small</t>
  </si>
  <si>
    <t>Small</t>
  </si>
  <si>
    <t>Medium</t>
  </si>
  <si>
    <t>Large</t>
  </si>
  <si>
    <t>Very Large</t>
  </si>
  <si>
    <t>Blends</t>
  </si>
  <si>
    <t>Average % Cotton</t>
  </si>
  <si>
    <t>100%</t>
  </si>
  <si>
    <t>90 to 99%</t>
  </si>
  <si>
    <t>80 to 89%</t>
  </si>
  <si>
    <t>70 to 79%</t>
  </si>
  <si>
    <t>60 to 69%</t>
  </si>
  <si>
    <t>50 to 59%</t>
  </si>
  <si>
    <t>40 to 49%</t>
  </si>
  <si>
    <t>30 to 39%</t>
  </si>
  <si>
    <t>20 to 29%</t>
  </si>
  <si>
    <t>10 to 19%</t>
  </si>
  <si>
    <t>&lt;10%</t>
  </si>
  <si>
    <t>Product Fabric Type</t>
  </si>
  <si>
    <t>Lint Conversion Factor</t>
  </si>
  <si>
    <t>Notes</t>
  </si>
  <si>
    <t>Unknown</t>
  </si>
  <si>
    <t>Knits (Type Unknown)</t>
  </si>
  <si>
    <t>Average of both types of knits</t>
  </si>
  <si>
    <t>Circular Knits</t>
  </si>
  <si>
    <t>Flat Knits</t>
  </si>
  <si>
    <t>Closest is flat knits (Email TP to DD; 25th October 2020)</t>
  </si>
  <si>
    <t>This page includes notes on changes to the calculator methodology. Aesthetic changes and other structural changes that do not affect the results are not included here</t>
  </si>
  <si>
    <t>Version</t>
  </si>
  <si>
    <t>Date Finalised</t>
  </si>
  <si>
    <t>Change</t>
  </si>
  <si>
    <t>By who?</t>
  </si>
  <si>
    <t>Basis for change</t>
  </si>
  <si>
    <t>v2.0</t>
  </si>
  <si>
    <t>8th October 2020</t>
  </si>
  <si>
    <t>Tool uses new conversion factors</t>
  </si>
  <si>
    <t>Elementaly Ltd; agreed with BCI</t>
  </si>
  <si>
    <t>Part of the scope of work. The tool needed to be updated to include new conversion factors released in the document "BCI Conversion Factors and Multipliers for Assessing Cotton Fibre Consumption"</t>
  </si>
  <si>
    <t>Tool uses new Membership Categories &amp; Fees</t>
  </si>
  <si>
    <t>Part of the scope of work</t>
  </si>
  <si>
    <t>v2.1</t>
  </si>
  <si>
    <t>26th October 2020</t>
  </si>
  <si>
    <t>Amended product selection for socks</t>
  </si>
  <si>
    <t>Based on BCI request to have socks have their own conversion factor.</t>
  </si>
  <si>
    <t>This worksheet is included to convert product weights that include cutting waste (from v1 of the tool) to product weights without cutting waste</t>
  </si>
  <si>
    <t>These values are referenced in the ProductList.Ref sheet, so changes here will cascade through the calculator</t>
  </si>
  <si>
    <t>For more information about why this was done, see "MethodologyChangeLog" Cell E6</t>
  </si>
  <si>
    <t>Product Conversion Factor</t>
  </si>
  <si>
    <r>
      <t xml:space="preserve">Example Product Weight
Inc. Cutting Waste
</t>
    </r>
    <r>
      <rPr>
        <i/>
        <sz val="11"/>
        <color theme="1"/>
        <rFont val="Calibri"/>
        <family val="2"/>
        <scheme val="minor"/>
      </rPr>
      <t>Value entered here does not matter; just has to be a number</t>
    </r>
  </si>
  <si>
    <t>Fabric to Fibre Conversion Factor</t>
  </si>
  <si>
    <t>Equivalent Cotton Fibre Weight</t>
  </si>
  <si>
    <t>Product to Fibre Conversion Factor</t>
  </si>
  <si>
    <t>End Product Weight</t>
  </si>
  <si>
    <t>Percentage Change</t>
  </si>
  <si>
    <t>Apparel: Denim</t>
  </si>
  <si>
    <t>Apparel: Wovens</t>
  </si>
  <si>
    <t>Apparel: Flat Knits</t>
  </si>
  <si>
    <t>N/A</t>
  </si>
  <si>
    <t>No data available for Apparel: Flat Knits Fabric-To-Fibre conversion factor</t>
  </si>
  <si>
    <t>Apparel: Circular Knits</t>
  </si>
  <si>
    <t>Apparel: Knits (Type Unknown)</t>
  </si>
  <si>
    <t>Only information for Flat Knits is available.</t>
  </si>
  <si>
    <t>Apparel: Average (exc. Denim)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</si>
</sst>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3" formatCode="_-* #,##0.00_-;\-* #,##0.00_-;_-* &quot;-&quot;??_-;_-@_-"/>
    <numFmt numFmtId="164" formatCode="#,##0.0000"/>
    <numFmt numFmtId="165" formatCode="[$€-2]\ #,##0"/>
    <numFmt numFmtId="166" formatCode="_-* #,##0_-;\-* #,##0_-;_-* &quot;-&quot;??_-;_-@_-"/>
    <numFmt numFmtId="167" formatCode="0.000"/>
    <numFmt numFmtId="168" formatCode="_-* #,##0.000_-;\-* #,##0.000_-;_-* &quot;-&quot;??_-;_-@_-"/>
    <numFmt numFmtId="169" formatCode="#,##0_ ;\-#,##0\ "/>
    <numFmt numFmtId="170" formatCode="0.0"/>
    <numFmt numFmtId="171" formatCode="0.0%"/>
    <numFmt numFmtId="172" formatCode="#,##0.00_ ;\-#,##0.00\ "/>
    <numFmt numFmtId="173" formatCode="_-* #,##0.0_-;\-* #,##0.0_-;_-* &quot;-&quot;??_-;_-@_-"/>
  </numFmts>
  <fonts count="105">
    <font>
      <sz val="11"/>
      <color theme="1"/>
      <name val="Calibri"/>
      <family val="2"/>
      <scheme val="minor"/>
    </font>
    <font>
      <sz val="10"/>
      <name val="Arial"/>
      <family val="2"/>
    </font>
    <font>
      <sz val="11"/>
      <name val="Arial"/>
      <family val="2"/>
    </font>
    <font>
      <sz val="11"/>
      <color indexed="9"/>
      <name val="Arial"/>
      <family val="2"/>
    </font>
    <font>
      <u/>
      <sz val="7.7"/>
      <color theme="10"/>
      <name val="Calibri"/>
      <family val="2"/>
    </font>
    <font>
      <b/>
      <sz val="11"/>
      <color theme="1"/>
      <name val="Calibri"/>
      <family val="2"/>
      <scheme val="minor"/>
    </font>
    <font>
      <sz val="10"/>
      <color theme="1"/>
      <name val="Arial"/>
      <family val="2"/>
    </font>
    <font>
      <sz val="10"/>
      <color theme="1"/>
      <name val="Arial Narrow"/>
      <family val="2"/>
    </font>
    <font>
      <sz val="10.5"/>
      <color theme="1"/>
      <name val="Arial Narrow"/>
      <family val="2"/>
    </font>
    <font>
      <b/>
      <sz val="11"/>
      <color theme="4"/>
      <name val="Calibri"/>
      <family val="2"/>
      <scheme val="minor"/>
    </font>
    <font>
      <b/>
      <sz val="10"/>
      <color rgb="FF000000"/>
      <name val="Arial Narrow"/>
      <family val="2"/>
    </font>
    <font>
      <sz val="10"/>
      <color rgb="FF000000"/>
      <name val="Arial Narrow"/>
      <family val="2"/>
    </font>
    <font>
      <b/>
      <sz val="10"/>
      <color theme="1"/>
      <name val="Arial Narrow"/>
      <family val="2"/>
    </font>
    <font>
      <sz val="10"/>
      <color theme="7"/>
      <name val="Arial Narrow"/>
      <family val="2"/>
    </font>
    <font>
      <sz val="11"/>
      <name val="Calibri"/>
      <family val="2"/>
      <scheme val="minor"/>
    </font>
    <font>
      <sz val="11"/>
      <color theme="1"/>
      <name val="Arial"/>
      <family val="2"/>
    </font>
    <font>
      <sz val="14"/>
      <color rgb="FF72C640"/>
      <name val="Arial"/>
      <family val="2"/>
    </font>
    <font>
      <b/>
      <sz val="11"/>
      <color theme="4"/>
      <name val="Arial"/>
      <family val="2"/>
    </font>
    <font>
      <sz val="11"/>
      <color theme="0"/>
      <name val="Arial"/>
      <family val="2"/>
    </font>
    <font>
      <sz val="12"/>
      <color theme="1"/>
      <name val="Arial"/>
      <family val="2"/>
    </font>
    <font>
      <sz val="12"/>
      <color theme="0"/>
      <name val="Arial"/>
      <family val="2"/>
    </font>
    <font>
      <b/>
      <sz val="10"/>
      <color theme="4"/>
      <name val="Arial"/>
      <family val="2"/>
    </font>
    <font>
      <b/>
      <sz val="10"/>
      <color theme="0"/>
      <name val="Arial"/>
      <family val="2"/>
    </font>
    <font>
      <b/>
      <sz val="12"/>
      <color theme="7"/>
      <name val="Arial"/>
      <family val="2"/>
    </font>
    <font>
      <b/>
      <u/>
      <sz val="11"/>
      <color theme="7"/>
      <name val="Arial"/>
      <family val="2"/>
    </font>
    <font>
      <b/>
      <u/>
      <sz val="11"/>
      <color theme="4"/>
      <name val="Arial"/>
      <family val="2"/>
    </font>
    <font>
      <b/>
      <sz val="10"/>
      <color theme="3"/>
      <name val="Arial"/>
      <family val="2"/>
    </font>
    <font>
      <b/>
      <sz val="11"/>
      <color rgb="FFFF0000"/>
      <name val="Arial"/>
      <family val="2"/>
    </font>
    <font>
      <sz val="11"/>
      <color rgb="FFFF0000"/>
      <name val="Arial"/>
      <family val="2"/>
    </font>
    <font>
      <sz val="10"/>
      <color rgb="FFFF0000"/>
      <name val="Arial"/>
      <family val="2"/>
    </font>
    <font>
      <b/>
      <sz val="10"/>
      <color rgb="FF767676"/>
      <name val="Arial"/>
      <family val="2"/>
    </font>
    <font>
      <sz val="10"/>
      <color rgb="FF767676"/>
      <name val="Arial"/>
      <family val="2"/>
    </font>
    <font>
      <b/>
      <sz val="11"/>
      <color rgb="FF767676"/>
      <name val="Arial"/>
      <family val="2"/>
    </font>
    <font>
      <sz val="11"/>
      <color rgb="FF767676"/>
      <name val="Arial"/>
      <family val="2"/>
    </font>
    <font>
      <b/>
      <sz val="10"/>
      <color rgb="FF72C640"/>
      <name val="Arial"/>
      <family val="2"/>
    </font>
    <font>
      <sz val="10"/>
      <color rgb="FF72C640"/>
      <name val="Arial"/>
      <family val="2"/>
    </font>
    <font>
      <b/>
      <sz val="14"/>
      <color rgb="FF767676"/>
      <name val="Arial"/>
      <family val="2"/>
    </font>
    <font>
      <sz val="14"/>
      <color rgb="FF767676"/>
      <name val="Arial"/>
      <family val="2"/>
    </font>
    <font>
      <b/>
      <sz val="11"/>
      <color theme="0"/>
      <name val="Arial"/>
      <family val="2"/>
    </font>
    <font>
      <u/>
      <sz val="10"/>
      <color rgb="FF8DC640"/>
      <name val="Arial"/>
      <family val="2"/>
    </font>
    <font>
      <sz val="10"/>
      <color rgb="FF8DC640"/>
      <name val="Arial"/>
      <family val="2"/>
    </font>
    <font>
      <b/>
      <sz val="10"/>
      <color rgb="FF8DC640"/>
      <name val="Arial"/>
      <family val="2"/>
    </font>
    <font>
      <b/>
      <sz val="14"/>
      <color rgb="FF8DC640"/>
      <name val="Arial"/>
      <family val="2"/>
    </font>
    <font>
      <sz val="10"/>
      <color rgb="FF767676"/>
      <name val="Arial Narrow"/>
      <family val="2"/>
    </font>
    <font>
      <b/>
      <sz val="11"/>
      <color theme="1" tint="0.499984740745262"/>
      <name val="Arial"/>
      <family val="2"/>
    </font>
    <font>
      <sz val="20"/>
      <color rgb="FF8DC640"/>
      <name val="Arial"/>
      <family val="2"/>
    </font>
    <font>
      <sz val="14"/>
      <color rgb="FF8DC640"/>
      <name val="Arial"/>
      <family val="2"/>
    </font>
    <font>
      <sz val="11"/>
      <color theme="1"/>
      <name val="Calibri"/>
      <family val="2"/>
      <scheme val="minor"/>
    </font>
    <font>
      <sz val="14"/>
      <color theme="1"/>
      <name val="Arial"/>
      <family val="2"/>
    </font>
    <font>
      <sz val="11"/>
      <color rgb="FFFF0000"/>
      <name val="Calibri"/>
      <family val="2"/>
      <scheme val="minor"/>
    </font>
    <font>
      <i/>
      <sz val="11"/>
      <color theme="1"/>
      <name val="Calibri"/>
      <family val="2"/>
      <scheme val="minor"/>
    </font>
    <font>
      <i/>
      <sz val="11"/>
      <color rgb="FF767676"/>
      <name val="Arial"/>
      <family val="2"/>
    </font>
    <font>
      <sz val="12"/>
      <color rgb="FFFF0000"/>
      <name val="Arial"/>
      <family val="2"/>
    </font>
    <font>
      <sz val="11"/>
      <color rgb="FF767676"/>
      <name val="Calibri"/>
      <family val="2"/>
      <scheme val="minor"/>
    </font>
    <font>
      <u/>
      <sz val="10"/>
      <color rgb="FF767676"/>
      <name val="Arial"/>
      <family val="2"/>
    </font>
    <font>
      <u/>
      <sz val="10"/>
      <color rgb="FF75B843"/>
      <name val="Arial"/>
      <family val="2"/>
    </font>
    <font>
      <sz val="11"/>
      <color rgb="FF75B843"/>
      <name val="Calibri"/>
      <family val="2"/>
      <scheme val="minor"/>
    </font>
    <font>
      <sz val="20"/>
      <color rgb="FF75B843"/>
      <name val="Arial"/>
      <family val="2"/>
    </font>
    <font>
      <sz val="14"/>
      <color rgb="FF75B843"/>
      <name val="Arial"/>
      <family val="2"/>
    </font>
    <font>
      <sz val="13"/>
      <color rgb="FF767676"/>
      <name val="Arial"/>
      <family val="2"/>
    </font>
    <font>
      <sz val="13"/>
      <color rgb="FF767676"/>
      <name val="Calibri"/>
      <family val="2"/>
      <scheme val="minor"/>
    </font>
    <font>
      <sz val="13"/>
      <color theme="1"/>
      <name val="Arial"/>
      <family val="2"/>
    </font>
    <font>
      <i/>
      <sz val="11"/>
      <color rgb="FFFF0000"/>
      <name val="Calibri"/>
      <family val="2"/>
      <scheme val="minor"/>
    </font>
    <font>
      <b/>
      <sz val="12"/>
      <color rgb="FF3C3C3B"/>
      <name val="Arial"/>
      <family val="2"/>
    </font>
    <font>
      <b/>
      <sz val="10"/>
      <color rgb="FF3C3C3B"/>
      <name val="Arial"/>
      <family val="2"/>
    </font>
    <font>
      <b/>
      <sz val="12"/>
      <color rgb="FF75B843"/>
      <name val="Arial"/>
      <family val="2"/>
    </font>
    <font>
      <b/>
      <u/>
      <sz val="11"/>
      <color rgb="FF75B843"/>
      <name val="Arial"/>
      <family val="2"/>
    </font>
    <font>
      <sz val="10"/>
      <color rgb="FF75B843"/>
      <name val="Arial"/>
      <family val="2"/>
    </font>
    <font>
      <sz val="12"/>
      <color rgb="FF75B843"/>
      <name val="Arial"/>
      <family val="2"/>
    </font>
    <font>
      <i/>
      <sz val="11"/>
      <color theme="1"/>
      <name val="Arial"/>
      <family val="2"/>
    </font>
    <font>
      <b/>
      <sz val="11"/>
      <color theme="0"/>
      <name val="Calibri"/>
      <family val="2"/>
      <scheme val="minor"/>
    </font>
    <font>
      <sz val="8"/>
      <name val="Calibri"/>
      <family val="2"/>
      <scheme val="minor"/>
    </font>
    <font>
      <sz val="14"/>
      <color rgb="FF925C4A"/>
      <name val="Plus Jakarta Sans"/>
    </font>
    <font>
      <sz val="11"/>
      <color theme="1"/>
      <name val="Plus Jakarta Sans"/>
    </font>
    <font>
      <sz val="10"/>
      <color rgb="FF767676"/>
      <name val="Plus Jakarta Sans"/>
    </font>
    <font>
      <sz val="11"/>
      <name val="Plus Jakarta Sans"/>
    </font>
    <font>
      <b/>
      <sz val="14"/>
      <color rgb="FF767676"/>
      <name val="Plus Jakarta Sans"/>
    </font>
    <font>
      <sz val="11"/>
      <color rgb="FF767676"/>
      <name val="Plus Jakarta Sans"/>
    </font>
    <font>
      <u/>
      <sz val="10"/>
      <color rgb="FF767676"/>
      <name val="Plus Jakarta Sans"/>
    </font>
    <font>
      <sz val="14"/>
      <color rgb="FF767676"/>
      <name val="Plus Jakarta Sans"/>
    </font>
    <font>
      <sz val="14"/>
      <color rgb="FF8DC640"/>
      <name val="Plus Jakarta Sans"/>
    </font>
    <font>
      <sz val="13"/>
      <color theme="1"/>
      <name val="Plus Jakarta Sans"/>
    </font>
    <font>
      <sz val="13"/>
      <color theme="0"/>
      <name val="Plus Jakarta Sans"/>
    </font>
    <font>
      <sz val="8"/>
      <color theme="0"/>
      <name val="Plus Jakarta Sans"/>
    </font>
    <font>
      <sz val="14"/>
      <color theme="1"/>
      <name val="Plus Jakarta Sans"/>
    </font>
    <font>
      <b/>
      <sz val="11"/>
      <color theme="0"/>
      <name val="Plus Jakarta Sans"/>
    </font>
    <font>
      <sz val="11"/>
      <color theme="0"/>
      <name val="Plus Jakarta Sans"/>
    </font>
    <font>
      <sz val="11"/>
      <color rgb="FF925C4A"/>
      <name val="Plus Jakarta Sans"/>
    </font>
    <font>
      <b/>
      <sz val="20"/>
      <color rgb="FF925C4A"/>
      <name val="Plus Jakarta Sans"/>
    </font>
    <font>
      <b/>
      <sz val="14"/>
      <color rgb="FF925C4A"/>
      <name val="Plus Jakarta Sans"/>
    </font>
    <font>
      <b/>
      <sz val="13"/>
      <color rgb="FF925C4A"/>
      <name val="Plus Jakarta Sans"/>
    </font>
    <font>
      <sz val="20"/>
      <color rgb="FF8DC640"/>
      <name val="Plus Jakarta Sans"/>
    </font>
    <font>
      <b/>
      <sz val="14"/>
      <color rgb="FF8DC640"/>
      <name val="Plus Jakarta Sans"/>
    </font>
    <font>
      <sz val="14"/>
      <color rgb="FF72C640"/>
      <name val="Plus Jakarta Sans"/>
    </font>
    <font>
      <i/>
      <sz val="9"/>
      <color rgb="FF767676"/>
      <name val="Plus Jakarta Sans"/>
    </font>
    <font>
      <i/>
      <sz val="9"/>
      <color rgb="FFFF0000"/>
      <name val="Plus Jakarta Sans"/>
    </font>
    <font>
      <b/>
      <sz val="20"/>
      <color rgb="FF8DC640"/>
      <name val="Arial"/>
      <family val="2"/>
    </font>
    <font>
      <sz val="11"/>
      <color rgb="FF000000"/>
      <name val="Plus Jakarta Sans"/>
    </font>
    <font>
      <u/>
      <sz val="7.7"/>
      <color theme="10"/>
      <name val="Plus Jakarta Sans"/>
    </font>
    <font>
      <sz val="12"/>
      <color rgb="FF767676"/>
      <name val="Plus Jakarta Sans"/>
    </font>
    <font>
      <u/>
      <sz val="12"/>
      <color rgb="FF767676"/>
      <name val="Plus Jakarta Sans"/>
    </font>
    <font>
      <i/>
      <sz val="12"/>
      <color rgb="FF767676"/>
      <name val="Plus Jakarta Sans"/>
    </font>
    <font>
      <sz val="10"/>
      <name val="Plus Jakarta Sans"/>
    </font>
    <font>
      <sz val="10"/>
      <color indexed="9"/>
      <name val="Plus Jakarta Sans Medium"/>
    </font>
    <font>
      <sz val="10"/>
      <color theme="0"/>
      <name val="Plus Jakarta Sans Medium"/>
    </font>
  </fonts>
  <fills count="11">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rgb="FF75B843"/>
        <bgColor indexed="64"/>
      </patternFill>
    </fill>
    <fill>
      <patternFill patternType="solid">
        <fgColor rgb="FFFF0000"/>
        <bgColor indexed="64"/>
      </patternFill>
    </fill>
    <fill>
      <patternFill patternType="solid">
        <fgColor theme="0" tint="-0.14999847407452621"/>
        <bgColor indexed="64"/>
      </patternFill>
    </fill>
    <fill>
      <patternFill patternType="solid">
        <fgColor theme="9"/>
        <bgColor theme="9"/>
      </patternFill>
    </fill>
    <fill>
      <patternFill patternType="solid">
        <fgColor rgb="FFF4F3EC"/>
        <bgColor indexed="64"/>
      </patternFill>
    </fill>
    <fill>
      <patternFill patternType="solid">
        <fgColor rgb="FF925C4A"/>
        <bgColor indexed="64"/>
      </patternFill>
    </fill>
    <fill>
      <patternFill patternType="solid">
        <fgColor rgb="FFDBBF9E"/>
        <bgColor indexed="64"/>
      </patternFill>
    </fill>
  </fills>
  <borders count="58">
    <border>
      <left/>
      <right/>
      <top/>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style="thin">
        <color theme="0"/>
      </right>
      <top/>
      <bottom style="thin">
        <color theme="0"/>
      </bottom>
      <diagonal/>
    </border>
    <border>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bottom style="thin">
        <color theme="0"/>
      </bottom>
      <diagonal/>
    </border>
    <border>
      <left style="thin">
        <color theme="0"/>
      </left>
      <right/>
      <top style="thin">
        <color theme="0"/>
      </top>
      <bottom/>
      <diagonal/>
    </border>
    <border>
      <left/>
      <right style="thin">
        <color theme="0"/>
      </right>
      <top style="thick">
        <color theme="0"/>
      </top>
      <bottom/>
      <diagonal/>
    </border>
    <border>
      <left style="thin">
        <color theme="0"/>
      </left>
      <right style="thin">
        <color theme="0"/>
      </right>
      <top style="thick">
        <color theme="0"/>
      </top>
      <bottom/>
      <diagonal/>
    </border>
    <border>
      <left style="thin">
        <color theme="0"/>
      </left>
      <right/>
      <top style="thick">
        <color theme="0"/>
      </top>
      <bottom/>
      <diagonal/>
    </border>
    <border>
      <left style="thin">
        <color theme="0"/>
      </left>
      <right style="thin">
        <color theme="0"/>
      </right>
      <top/>
      <bottom/>
      <diagonal/>
    </border>
    <border>
      <left style="thin">
        <color theme="0"/>
      </left>
      <right/>
      <top/>
      <bottom/>
      <diagonal/>
    </border>
    <border>
      <left/>
      <right/>
      <top style="thin">
        <color theme="0"/>
      </top>
      <bottom/>
      <diagonal/>
    </border>
    <border>
      <left/>
      <right/>
      <top style="thin">
        <color theme="0"/>
      </top>
      <bottom style="thin">
        <color theme="0"/>
      </bottom>
      <diagonal/>
    </border>
    <border>
      <left style="thin">
        <color theme="0"/>
      </left>
      <right/>
      <top/>
      <bottom style="thick">
        <color theme="0"/>
      </bottom>
      <diagonal/>
    </border>
    <border>
      <left style="thin">
        <color theme="0"/>
      </left>
      <right style="thin">
        <color rgb="FF767676"/>
      </right>
      <top style="thin">
        <color theme="0"/>
      </top>
      <bottom style="thin">
        <color theme="0"/>
      </bottom>
      <diagonal/>
    </border>
    <border>
      <left style="thin">
        <color rgb="FF767676"/>
      </left>
      <right style="thin">
        <color rgb="FF767676"/>
      </right>
      <top style="thin">
        <color rgb="FF767676"/>
      </top>
      <bottom style="thin">
        <color rgb="FF767676"/>
      </bottom>
      <diagonal/>
    </border>
    <border>
      <left style="thin">
        <color rgb="FF767676"/>
      </left>
      <right style="thin">
        <color rgb="FF767676"/>
      </right>
      <top style="thin">
        <color theme="0"/>
      </top>
      <bottom/>
      <diagonal/>
    </border>
    <border>
      <left/>
      <right style="thin">
        <color theme="0"/>
      </right>
      <top/>
      <bottom/>
      <diagonal/>
    </border>
    <border>
      <left/>
      <right style="thin">
        <color theme="0"/>
      </right>
      <top style="thin">
        <color theme="0"/>
      </top>
      <bottom/>
      <diagonal/>
    </border>
    <border>
      <left style="thin">
        <color theme="1" tint="0.24994659260841701"/>
      </left>
      <right/>
      <top style="thin">
        <color theme="1" tint="0.24994659260841701"/>
      </top>
      <bottom style="thin">
        <color theme="1" tint="0.24994659260841701"/>
      </bottom>
      <diagonal/>
    </border>
    <border>
      <left/>
      <right/>
      <top style="thin">
        <color theme="1" tint="0.24994659260841701"/>
      </top>
      <bottom style="thin">
        <color theme="1" tint="0.24994659260841701"/>
      </bottom>
      <diagonal/>
    </border>
    <border>
      <left style="thin">
        <color theme="0"/>
      </left>
      <right/>
      <top/>
      <bottom style="thin">
        <color theme="0"/>
      </bottom>
      <diagonal/>
    </border>
    <border>
      <left style="thin">
        <color theme="0" tint="-0.499984740745262"/>
      </left>
      <right style="thick">
        <color rgb="FF8DC33F"/>
      </right>
      <top style="thin">
        <color theme="0" tint="-0.499984740745262"/>
      </top>
      <bottom/>
      <diagonal/>
    </border>
    <border>
      <left style="thin">
        <color theme="0" tint="-0.499984740745262"/>
      </left>
      <right style="thick">
        <color rgb="FF8DC33F"/>
      </right>
      <top/>
      <bottom style="thin">
        <color theme="0" tint="-0.499984740745262"/>
      </bottom>
      <diagonal/>
    </border>
    <border>
      <left style="thin">
        <color theme="0"/>
      </left>
      <right/>
      <top style="thin">
        <color theme="0"/>
      </top>
      <bottom style="thin">
        <color rgb="FF767676"/>
      </bottom>
      <diagonal/>
    </border>
    <border>
      <left/>
      <right/>
      <top style="thin">
        <color theme="0"/>
      </top>
      <bottom style="thin">
        <color rgb="FF767676"/>
      </bottom>
      <diagonal/>
    </border>
    <border>
      <left/>
      <right style="thin">
        <color theme="0"/>
      </right>
      <top style="thin">
        <color theme="0"/>
      </top>
      <bottom style="thin">
        <color rgb="FF767676"/>
      </bottom>
      <diagonal/>
    </border>
    <border>
      <left style="thin">
        <color rgb="FF767676"/>
      </left>
      <right style="thin">
        <color rgb="FF767676"/>
      </right>
      <top style="thin">
        <color rgb="FF767676"/>
      </top>
      <bottom/>
      <diagonal/>
    </border>
    <border>
      <left style="thin">
        <color theme="0" tint="-0.499984740745262"/>
      </left>
      <right style="thick">
        <color rgb="FF75B843"/>
      </right>
      <top style="thin">
        <color theme="0" tint="-0.499984740745262"/>
      </top>
      <bottom/>
      <diagonal/>
    </border>
    <border>
      <left style="thin">
        <color theme="0" tint="-0.499984740745262"/>
      </left>
      <right style="thick">
        <color rgb="FF75B843"/>
      </right>
      <top/>
      <bottom style="thin">
        <color theme="0" tint="-0.499984740745262"/>
      </bottom>
      <diagonal/>
    </border>
    <border>
      <left/>
      <right/>
      <top/>
      <bottom style="mediumDashed">
        <color rgb="FF75B843"/>
      </bottom>
      <diagonal/>
    </border>
    <border>
      <left/>
      <right/>
      <top style="thin">
        <color rgb="FF767676"/>
      </top>
      <bottom style="thin">
        <color rgb="FF767676"/>
      </bottom>
      <diagonal/>
    </border>
    <border>
      <left/>
      <right style="thin">
        <color theme="0"/>
      </right>
      <top style="thin">
        <color rgb="FF767676"/>
      </top>
      <bottom style="thin">
        <color rgb="FF767676"/>
      </bottom>
      <diagonal/>
    </border>
    <border>
      <left style="thin">
        <color theme="0"/>
      </left>
      <right/>
      <top style="thin">
        <color rgb="FF767676"/>
      </top>
      <bottom style="thin">
        <color rgb="FF767676"/>
      </bottom>
      <diagonal/>
    </border>
    <border>
      <left/>
      <right/>
      <top/>
      <bottom style="thin">
        <color rgb="FF767676"/>
      </bottom>
      <diagonal/>
    </border>
    <border>
      <left style="thin">
        <color theme="0"/>
      </left>
      <right/>
      <top/>
      <bottom style="thin">
        <color rgb="FF767676"/>
      </bottom>
      <diagonal/>
    </border>
    <border>
      <left/>
      <right style="thin">
        <color theme="0"/>
      </right>
      <top/>
      <bottom style="thin">
        <color rgb="FF767676"/>
      </bottom>
      <diagonal/>
    </border>
    <border>
      <left/>
      <right style="thin">
        <color theme="0" tint="-0.499984740745262"/>
      </right>
      <top style="thin">
        <color theme="0"/>
      </top>
      <bottom/>
      <diagonal/>
    </border>
    <border>
      <left/>
      <right style="thin">
        <color theme="0" tint="-0.499984740745262"/>
      </right>
      <top/>
      <bottom/>
      <diagonal/>
    </border>
    <border>
      <left/>
      <right/>
      <top/>
      <bottom style="thin">
        <color theme="0"/>
      </bottom>
      <diagonal/>
    </border>
    <border>
      <left/>
      <right/>
      <top style="thin">
        <color theme="9"/>
      </top>
      <bottom/>
      <diagonal/>
    </border>
    <border>
      <left/>
      <right style="thin">
        <color theme="9"/>
      </right>
      <top/>
      <bottom/>
      <diagonal/>
    </border>
    <border>
      <left style="thin">
        <color theme="9"/>
      </left>
      <right/>
      <top/>
      <bottom/>
      <diagonal/>
    </border>
    <border>
      <left style="thin">
        <color indexed="64"/>
      </left>
      <right style="thin">
        <color indexed="64"/>
      </right>
      <top style="thin">
        <color indexed="64"/>
      </top>
      <bottom/>
      <diagonal/>
    </border>
    <border>
      <left style="thin">
        <color rgb="FFFFFFFF"/>
      </left>
      <right style="thin">
        <color rgb="FFFFFFFF"/>
      </right>
      <top style="thin">
        <color rgb="FFFFFFFF"/>
      </top>
      <bottom style="thin">
        <color rgb="FFFFFFFF"/>
      </bottom>
      <diagonal/>
    </border>
    <border>
      <left/>
      <right style="thin">
        <color rgb="FFFFFFFF"/>
      </right>
      <top style="thin">
        <color rgb="FFFFFFFF"/>
      </top>
      <bottom style="thin">
        <color rgb="FFFFFFFF"/>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top/>
      <bottom style="thin">
        <color rgb="FFFFFFFF"/>
      </bottom>
      <diagonal/>
    </border>
    <border>
      <left/>
      <right/>
      <top style="thin">
        <color rgb="FFFFFFFF"/>
      </top>
      <bottom/>
      <diagonal/>
    </border>
    <border>
      <left style="thin">
        <color theme="0"/>
      </left>
      <right/>
      <top style="thin">
        <color rgb="FFFFFFFF"/>
      </top>
      <bottom/>
      <diagonal/>
    </border>
    <border>
      <left/>
      <right style="thin">
        <color theme="0"/>
      </right>
      <top style="thin">
        <color rgb="FFFFFFFF"/>
      </top>
      <bottom/>
      <diagonal/>
    </border>
    <border>
      <left style="thin">
        <color theme="0" tint="-0.499984740745262"/>
      </left>
      <right style="thick">
        <color rgb="FF925C4A"/>
      </right>
      <top style="thin">
        <color theme="0" tint="-0.499984740745262"/>
      </top>
      <bottom/>
      <diagonal/>
    </border>
    <border>
      <left style="thin">
        <color theme="0" tint="-0.499984740745262"/>
      </left>
      <right style="thick">
        <color rgb="FF925C4A"/>
      </right>
      <top/>
      <bottom style="thin">
        <color theme="0" tint="-0.499984740745262"/>
      </bottom>
      <diagonal/>
    </border>
    <border>
      <left/>
      <right style="thick">
        <color rgb="FF925C4A"/>
      </right>
      <top style="thin">
        <color theme="1" tint="0.24994659260841701"/>
      </top>
      <bottom style="thin">
        <color theme="1" tint="0.24994659260841701"/>
      </bottom>
      <diagonal/>
    </border>
  </borders>
  <cellStyleXfs count="5">
    <xf numFmtId="0" fontId="0" fillId="0" borderId="0"/>
    <xf numFmtId="0" fontId="4" fillId="0" borderId="0" applyNumberFormat="0" applyFill="0" applyBorder="0" applyAlignment="0" applyProtection="0">
      <alignment vertical="top"/>
      <protection locked="0"/>
    </xf>
    <xf numFmtId="0" fontId="1" fillId="0" borderId="0"/>
    <xf numFmtId="43" fontId="47" fillId="0" borderId="0" applyFont="0" applyFill="0" applyBorder="0" applyAlignment="0" applyProtection="0"/>
    <xf numFmtId="9" fontId="47" fillId="0" borderId="0" applyFont="0" applyFill="0" applyBorder="0" applyAlignment="0" applyProtection="0"/>
  </cellStyleXfs>
  <cellXfs count="429">
    <xf numFmtId="0" fontId="0" fillId="0" borderId="0" xfId="0"/>
    <xf numFmtId="0" fontId="5" fillId="2" borderId="1" xfId="0" applyFont="1" applyFill="1" applyBorder="1"/>
    <xf numFmtId="0" fontId="0" fillId="0" borderId="1" xfId="0" applyBorder="1"/>
    <xf numFmtId="0" fontId="0" fillId="0" borderId="4" xfId="0" applyBorder="1"/>
    <xf numFmtId="0" fontId="9" fillId="2" borderId="1" xfId="0" applyFont="1" applyFill="1" applyBorder="1" applyAlignment="1">
      <alignment vertical="center"/>
    </xf>
    <xf numFmtId="0" fontId="0" fillId="2" borderId="1" xfId="0" applyFill="1" applyBorder="1" applyAlignment="1">
      <alignment horizontal="center" vertical="center" wrapText="1"/>
    </xf>
    <xf numFmtId="0" fontId="0" fillId="2" borderId="1" xfId="0" applyFill="1" applyBorder="1" applyAlignment="1">
      <alignment horizontal="center" vertical="center"/>
    </xf>
    <xf numFmtId="0" fontId="0" fillId="2" borderId="5" xfId="0" applyFill="1" applyBorder="1" applyAlignment="1">
      <alignment horizontal="center" vertical="center"/>
    </xf>
    <xf numFmtId="9" fontId="7" fillId="2" borderId="0" xfId="0" applyNumberFormat="1" applyFont="1" applyFill="1" applyAlignment="1">
      <alignment vertical="center"/>
    </xf>
    <xf numFmtId="0" fontId="7" fillId="2" borderId="8" xfId="0" applyFont="1" applyFill="1" applyBorder="1" applyAlignment="1">
      <alignment horizontal="center" vertical="center"/>
    </xf>
    <xf numFmtId="0" fontId="7" fillId="2" borderId="9" xfId="0" applyFont="1" applyFill="1" applyBorder="1" applyAlignment="1">
      <alignment horizontal="left" vertical="center" wrapText="1"/>
    </xf>
    <xf numFmtId="3" fontId="7" fillId="2" borderId="10" xfId="0" applyNumberFormat="1" applyFont="1" applyFill="1" applyBorder="1" applyAlignment="1">
      <alignment horizontal="center" vertical="center"/>
    </xf>
    <xf numFmtId="0" fontId="0" fillId="2" borderId="0" xfId="0" applyFill="1" applyAlignment="1">
      <alignment vertical="center"/>
    </xf>
    <xf numFmtId="0" fontId="0" fillId="2" borderId="1" xfId="0" applyFill="1" applyBorder="1" applyAlignment="1">
      <alignment vertical="center"/>
    </xf>
    <xf numFmtId="0" fontId="0" fillId="2" borderId="3" xfId="0" applyFill="1" applyBorder="1" applyAlignment="1">
      <alignment vertical="center"/>
    </xf>
    <xf numFmtId="0" fontId="0" fillId="0" borderId="3" xfId="0" applyBorder="1" applyAlignment="1">
      <alignment vertical="center"/>
    </xf>
    <xf numFmtId="0" fontId="0" fillId="0" borderId="1" xfId="0" applyBorder="1" applyAlignment="1">
      <alignment vertical="center"/>
    </xf>
    <xf numFmtId="0" fontId="0" fillId="0" borderId="2" xfId="0" applyBorder="1" applyAlignment="1">
      <alignment vertical="center"/>
    </xf>
    <xf numFmtId="0" fontId="0" fillId="2" borderId="2" xfId="0" applyFill="1" applyBorder="1" applyAlignment="1">
      <alignment vertical="center"/>
    </xf>
    <xf numFmtId="0" fontId="0" fillId="0" borderId="4" xfId="0" applyBorder="1" applyAlignment="1">
      <alignment vertical="center"/>
    </xf>
    <xf numFmtId="0" fontId="0" fillId="0" borderId="6" xfId="0" applyBorder="1" applyAlignment="1">
      <alignment vertical="center"/>
    </xf>
    <xf numFmtId="0" fontId="8" fillId="2" borderId="3" xfId="0" applyFont="1" applyFill="1" applyBorder="1" applyAlignment="1">
      <alignment vertical="center"/>
    </xf>
    <xf numFmtId="0" fontId="7" fillId="2" borderId="3" xfId="0" applyFont="1" applyFill="1" applyBorder="1" applyAlignment="1">
      <alignment vertical="center"/>
    </xf>
    <xf numFmtId="0" fontId="7" fillId="2" borderId="1" xfId="0" applyFont="1" applyFill="1" applyBorder="1" applyAlignment="1">
      <alignment vertical="center"/>
    </xf>
    <xf numFmtId="0" fontId="10" fillId="0" borderId="1" xfId="0" applyFont="1" applyBorder="1" applyAlignment="1">
      <alignment vertical="center"/>
    </xf>
    <xf numFmtId="0" fontId="11" fillId="0" borderId="1" xfId="0" applyFont="1" applyBorder="1" applyAlignment="1">
      <alignment horizontal="left" vertical="center"/>
    </xf>
    <xf numFmtId="0" fontId="7" fillId="0" borderId="4" xfId="0" applyFont="1" applyBorder="1" applyAlignment="1">
      <alignment vertical="center"/>
    </xf>
    <xf numFmtId="0" fontId="12" fillId="2" borderId="1" xfId="0" applyFont="1" applyFill="1" applyBorder="1" applyAlignment="1">
      <alignment vertical="center"/>
    </xf>
    <xf numFmtId="0" fontId="8" fillId="2" borderId="1" xfId="0" applyFont="1" applyFill="1" applyBorder="1" applyAlignment="1">
      <alignment vertical="center"/>
    </xf>
    <xf numFmtId="0" fontId="13" fillId="0" borderId="4" xfId="0" applyFont="1" applyBorder="1" applyAlignment="1">
      <alignment vertical="center" wrapText="1"/>
    </xf>
    <xf numFmtId="0" fontId="13" fillId="2" borderId="1" xfId="0" applyFont="1" applyFill="1" applyBorder="1" applyAlignment="1">
      <alignment vertical="center"/>
    </xf>
    <xf numFmtId="0" fontId="13" fillId="0" borderId="4" xfId="0" applyFont="1" applyBorder="1" applyAlignment="1">
      <alignment vertical="center"/>
    </xf>
    <xf numFmtId="0" fontId="7" fillId="0" borderId="1" xfId="0" applyFont="1" applyBorder="1" applyAlignment="1">
      <alignment horizontal="center" vertical="center"/>
    </xf>
    <xf numFmtId="0" fontId="7" fillId="0" borderId="1" xfId="0" applyFont="1" applyBorder="1" applyAlignment="1">
      <alignment horizontal="left" vertical="center" wrapText="1"/>
    </xf>
    <xf numFmtId="1" fontId="7" fillId="0" borderId="1" xfId="0" applyNumberFormat="1" applyFont="1" applyBorder="1" applyAlignment="1">
      <alignment horizontal="center" vertical="center"/>
    </xf>
    <xf numFmtId="0" fontId="0" fillId="0" borderId="5" xfId="0" applyBorder="1" applyAlignment="1">
      <alignment vertical="center"/>
    </xf>
    <xf numFmtId="0" fontId="14" fillId="2" borderId="1" xfId="0" applyFont="1" applyFill="1" applyBorder="1" applyAlignment="1">
      <alignment vertical="center"/>
    </xf>
    <xf numFmtId="0" fontId="15" fillId="0" borderId="0" xfId="0" applyFont="1" applyAlignment="1">
      <alignment vertical="top"/>
    </xf>
    <xf numFmtId="0" fontId="15" fillId="0" borderId="3" xfId="0" applyFont="1" applyBorder="1" applyAlignment="1">
      <alignment vertical="center"/>
    </xf>
    <xf numFmtId="0" fontId="15" fillId="0" borderId="3" xfId="0" applyFont="1" applyBorder="1"/>
    <xf numFmtId="0" fontId="15" fillId="0" borderId="4" xfId="0" applyFont="1" applyBorder="1" applyAlignment="1">
      <alignment vertical="center"/>
    </xf>
    <xf numFmtId="0" fontId="15" fillId="0" borderId="1" xfId="0" applyFont="1" applyBorder="1" applyAlignment="1">
      <alignment vertical="center"/>
    </xf>
    <xf numFmtId="0" fontId="15" fillId="0" borderId="14" xfId="0" applyFont="1" applyBorder="1" applyAlignment="1">
      <alignment vertical="center"/>
    </xf>
    <xf numFmtId="0" fontId="15" fillId="0" borderId="5" xfId="0" applyFont="1" applyBorder="1" applyAlignment="1">
      <alignment vertical="center"/>
    </xf>
    <xf numFmtId="0" fontId="17" fillId="2" borderId="1" xfId="0" applyFont="1" applyFill="1" applyBorder="1" applyAlignment="1">
      <alignment vertical="center"/>
    </xf>
    <xf numFmtId="0" fontId="15" fillId="2" borderId="1" xfId="0" applyFont="1" applyFill="1" applyBorder="1" applyAlignment="1">
      <alignment horizontal="center" vertical="center" wrapText="1"/>
    </xf>
    <xf numFmtId="0" fontId="15" fillId="2" borderId="1" xfId="0" applyFont="1" applyFill="1" applyBorder="1" applyAlignment="1">
      <alignment horizontal="center" vertical="center"/>
    </xf>
    <xf numFmtId="0" fontId="19" fillId="2" borderId="6" xfId="0" applyFont="1" applyFill="1" applyBorder="1" applyAlignment="1">
      <alignment vertical="center"/>
    </xf>
    <xf numFmtId="0" fontId="15" fillId="2" borderId="1" xfId="0" applyFont="1" applyFill="1" applyBorder="1" applyAlignment="1">
      <alignment vertical="center"/>
    </xf>
    <xf numFmtId="0" fontId="2" fillId="2" borderId="1" xfId="0" applyFont="1" applyFill="1" applyBorder="1" applyAlignment="1">
      <alignment horizontal="center" vertical="center" wrapText="1"/>
    </xf>
    <xf numFmtId="0" fontId="2" fillId="2" borderId="1" xfId="0" applyFont="1" applyFill="1" applyBorder="1" applyAlignment="1">
      <alignment vertical="center"/>
    </xf>
    <xf numFmtId="1" fontId="22" fillId="2" borderId="15" xfId="0" applyNumberFormat="1" applyFont="1" applyFill="1" applyBorder="1" applyAlignment="1">
      <alignment horizontal="center" vertical="center" wrapText="1"/>
    </xf>
    <xf numFmtId="0" fontId="6" fillId="2" borderId="3" xfId="0" applyFont="1" applyFill="1" applyBorder="1" applyAlignment="1">
      <alignment horizontal="center" vertical="center" wrapText="1"/>
    </xf>
    <xf numFmtId="9" fontId="22" fillId="2" borderId="3" xfId="0" applyNumberFormat="1" applyFont="1" applyFill="1" applyBorder="1" applyAlignment="1">
      <alignment horizontal="center" vertical="center"/>
    </xf>
    <xf numFmtId="0" fontId="22" fillId="2" borderId="3" xfId="0" applyFont="1" applyFill="1" applyBorder="1" applyAlignment="1">
      <alignment horizontal="center" vertical="center"/>
    </xf>
    <xf numFmtId="0" fontId="22" fillId="2" borderId="3" xfId="0" applyFont="1" applyFill="1" applyBorder="1" applyAlignment="1">
      <alignment horizontal="center" vertical="center" wrapText="1"/>
    </xf>
    <xf numFmtId="1" fontId="22" fillId="2" borderId="3" xfId="0" applyNumberFormat="1" applyFont="1" applyFill="1" applyBorder="1" applyAlignment="1">
      <alignment horizontal="center" vertical="center" wrapText="1"/>
    </xf>
    <xf numFmtId="0" fontId="15" fillId="2" borderId="3" xfId="0" applyFont="1" applyFill="1" applyBorder="1" applyAlignment="1">
      <alignment vertical="center"/>
    </xf>
    <xf numFmtId="0" fontId="23" fillId="2" borderId="2" xfId="0" applyFont="1" applyFill="1" applyBorder="1" applyAlignment="1">
      <alignment vertical="center"/>
    </xf>
    <xf numFmtId="0" fontId="24" fillId="2" borderId="2" xfId="0" applyFont="1" applyFill="1" applyBorder="1" applyAlignment="1">
      <alignment vertical="center"/>
    </xf>
    <xf numFmtId="9" fontId="25" fillId="2" borderId="2" xfId="0" applyNumberFormat="1" applyFont="1" applyFill="1" applyBorder="1" applyAlignment="1">
      <alignment vertical="center"/>
    </xf>
    <xf numFmtId="0" fontId="6" fillId="0" borderId="2" xfId="0" applyFont="1" applyBorder="1" applyAlignment="1">
      <alignment horizontal="center" vertical="center"/>
    </xf>
    <xf numFmtId="0" fontId="25" fillId="2" borderId="2" xfId="0" applyFont="1" applyFill="1" applyBorder="1" applyAlignment="1">
      <alignment vertical="center"/>
    </xf>
    <xf numFmtId="0" fontId="6" fillId="2" borderId="3" xfId="0" applyFont="1" applyFill="1" applyBorder="1" applyAlignment="1">
      <alignment vertical="center"/>
    </xf>
    <xf numFmtId="0" fontId="6" fillId="0" borderId="3" xfId="0" applyFont="1" applyBorder="1" applyAlignment="1">
      <alignment horizontal="center" vertical="center"/>
    </xf>
    <xf numFmtId="0" fontId="6" fillId="0" borderId="3" xfId="0" applyFont="1" applyBorder="1" applyAlignment="1">
      <alignment horizontal="left" vertical="center" wrapText="1"/>
    </xf>
    <xf numFmtId="3" fontId="6" fillId="0" borderId="3" xfId="0" applyNumberFormat="1" applyFont="1" applyBorder="1" applyAlignment="1">
      <alignment horizontal="center" vertical="center"/>
    </xf>
    <xf numFmtId="0" fontId="6" fillId="0" borderId="3" xfId="0" applyFont="1" applyBorder="1" applyAlignment="1">
      <alignment vertical="center"/>
    </xf>
    <xf numFmtId="0" fontId="17" fillId="2" borderId="3" xfId="0" applyFont="1" applyFill="1" applyBorder="1" applyAlignment="1">
      <alignment vertical="center"/>
    </xf>
    <xf numFmtId="0" fontId="15" fillId="2" borderId="3" xfId="0" applyFont="1" applyFill="1" applyBorder="1" applyAlignment="1">
      <alignment horizontal="center" vertical="center" wrapText="1"/>
    </xf>
    <xf numFmtId="0" fontId="15" fillId="2" borderId="3" xfId="0" applyFont="1" applyFill="1" applyBorder="1" applyAlignment="1">
      <alignment horizontal="center" vertical="center"/>
    </xf>
    <xf numFmtId="9" fontId="15" fillId="0" borderId="3" xfId="0" applyNumberFormat="1" applyFont="1" applyBorder="1" applyAlignment="1">
      <alignment horizontal="center" vertical="center" wrapText="1"/>
    </xf>
    <xf numFmtId="0" fontId="15" fillId="0" borderId="3" xfId="0" applyFont="1" applyBorder="1" applyAlignment="1">
      <alignment horizontal="center" vertical="center"/>
    </xf>
    <xf numFmtId="3" fontId="6" fillId="0" borderId="2" xfId="0" applyNumberFormat="1" applyFont="1" applyBorder="1" applyAlignment="1">
      <alignment horizontal="center" vertical="center"/>
    </xf>
    <xf numFmtId="0" fontId="26" fillId="2" borderId="3" xfId="0" applyFont="1" applyFill="1" applyBorder="1" applyAlignment="1">
      <alignment vertical="center"/>
    </xf>
    <xf numFmtId="0" fontId="6" fillId="2" borderId="0" xfId="2" applyFont="1" applyFill="1"/>
    <xf numFmtId="164" fontId="6" fillId="2" borderId="0" xfId="0" applyNumberFormat="1" applyFont="1" applyFill="1" applyAlignment="1">
      <alignment horizontal="center" vertical="center"/>
    </xf>
    <xf numFmtId="9" fontId="6" fillId="0" borderId="0" xfId="0" applyNumberFormat="1" applyFont="1" applyAlignment="1" applyProtection="1">
      <alignment horizontal="center" vertical="center"/>
      <protection locked="0"/>
    </xf>
    <xf numFmtId="0" fontId="6" fillId="0" borderId="0" xfId="0" applyFont="1" applyAlignment="1">
      <alignment horizontal="center" vertical="center"/>
    </xf>
    <xf numFmtId="3" fontId="6" fillId="0" borderId="0" xfId="0" applyNumberFormat="1" applyFont="1" applyAlignment="1" applyProtection="1">
      <alignment horizontal="center" vertical="center"/>
      <protection locked="0"/>
    </xf>
    <xf numFmtId="3" fontId="6" fillId="0" borderId="0" xfId="0" applyNumberFormat="1" applyFont="1" applyAlignment="1">
      <alignment horizontal="center" vertical="center"/>
    </xf>
    <xf numFmtId="1" fontId="6" fillId="0" borderId="3" xfId="0" applyNumberFormat="1" applyFont="1" applyBorder="1" applyAlignment="1">
      <alignment horizontal="center" vertical="center"/>
    </xf>
    <xf numFmtId="0" fontId="6" fillId="2" borderId="1" xfId="0" applyFont="1" applyFill="1" applyBorder="1" applyAlignment="1">
      <alignment vertical="center"/>
    </xf>
    <xf numFmtId="0" fontId="27" fillId="2" borderId="1" xfId="0" applyFont="1" applyFill="1" applyBorder="1" applyAlignment="1">
      <alignment vertical="center"/>
    </xf>
    <xf numFmtId="0" fontId="28" fillId="2" borderId="1" xfId="0" applyFont="1" applyFill="1" applyBorder="1" applyAlignment="1">
      <alignment horizontal="center" vertical="center" wrapText="1"/>
    </xf>
    <xf numFmtId="0" fontId="28" fillId="2" borderId="1" xfId="0" applyFont="1" applyFill="1" applyBorder="1" applyAlignment="1">
      <alignment horizontal="center" vertical="center"/>
    </xf>
    <xf numFmtId="0" fontId="29" fillId="0" borderId="1" xfId="0" applyFont="1" applyBorder="1" applyAlignment="1">
      <alignment horizontal="center" vertical="center"/>
    </xf>
    <xf numFmtId="0" fontId="29" fillId="0" borderId="1" xfId="0" applyFont="1" applyBorder="1" applyAlignment="1">
      <alignment horizontal="left" vertical="center" wrapText="1"/>
    </xf>
    <xf numFmtId="1" fontId="29" fillId="0" borderId="1" xfId="0" applyNumberFormat="1" applyFont="1" applyBorder="1" applyAlignment="1">
      <alignment horizontal="center" vertical="center"/>
    </xf>
    <xf numFmtId="1" fontId="6" fillId="0" borderId="1" xfId="0" applyNumberFormat="1" applyFont="1" applyBorder="1" applyAlignment="1">
      <alignment horizontal="center" vertical="center"/>
    </xf>
    <xf numFmtId="0" fontId="28" fillId="0" borderId="1" xfId="0" applyFont="1" applyBorder="1" applyAlignment="1">
      <alignment vertical="center"/>
    </xf>
    <xf numFmtId="0" fontId="6" fillId="0" borderId="1" xfId="0" applyFont="1" applyBorder="1" applyAlignment="1">
      <alignment horizontal="center" vertical="center"/>
    </xf>
    <xf numFmtId="0" fontId="6" fillId="0" borderId="1" xfId="0" applyFont="1" applyBorder="1" applyAlignment="1">
      <alignment horizontal="left" vertical="center" wrapText="1"/>
    </xf>
    <xf numFmtId="0" fontId="31" fillId="2" borderId="17" xfId="0" applyFont="1" applyFill="1" applyBorder="1" applyAlignment="1" applyProtection="1">
      <alignment vertical="center"/>
      <protection locked="0"/>
    </xf>
    <xf numFmtId="0" fontId="31" fillId="2" borderId="17" xfId="0" applyFont="1" applyFill="1" applyBorder="1" applyAlignment="1">
      <alignment horizontal="center" vertical="center" wrapText="1"/>
    </xf>
    <xf numFmtId="9" fontId="31" fillId="0" borderId="17" xfId="0" applyNumberFormat="1" applyFont="1" applyBorder="1" applyAlignment="1" applyProtection="1">
      <alignment vertical="center"/>
      <protection locked="0"/>
    </xf>
    <xf numFmtId="3" fontId="31" fillId="0" borderId="17" xfId="0" applyNumberFormat="1" applyFont="1" applyBorder="1" applyAlignment="1">
      <alignment horizontal="center" vertical="center"/>
    </xf>
    <xf numFmtId="0" fontId="31" fillId="2" borderId="17" xfId="2" applyFont="1" applyFill="1" applyBorder="1" applyAlignment="1" applyProtection="1">
      <alignment vertical="center"/>
      <protection locked="0"/>
    </xf>
    <xf numFmtId="1" fontId="31" fillId="2" borderId="17" xfId="2" applyNumberFormat="1" applyFont="1" applyFill="1" applyBorder="1" applyAlignment="1">
      <alignment horizontal="center" vertical="center" wrapText="1"/>
    </xf>
    <xf numFmtId="0" fontId="30" fillId="2" borderId="17" xfId="2" applyFont="1" applyFill="1" applyBorder="1" applyAlignment="1">
      <alignment vertical="center"/>
    </xf>
    <xf numFmtId="0" fontId="31" fillId="2" borderId="17" xfId="2" applyFont="1" applyFill="1" applyBorder="1"/>
    <xf numFmtId="0" fontId="30" fillId="2" borderId="17" xfId="0" applyFont="1" applyFill="1" applyBorder="1" applyAlignment="1">
      <alignment vertical="center"/>
    </xf>
    <xf numFmtId="0" fontId="31" fillId="2" borderId="17" xfId="2" applyFont="1" applyFill="1" applyBorder="1" applyAlignment="1" applyProtection="1">
      <alignment horizontal="left" vertical="center"/>
      <protection locked="0"/>
    </xf>
    <xf numFmtId="0" fontId="31" fillId="2" borderId="17" xfId="0" applyFont="1" applyFill="1" applyBorder="1" applyAlignment="1" applyProtection="1">
      <alignment horizontal="center" vertical="center" wrapText="1"/>
      <protection locked="0"/>
    </xf>
    <xf numFmtId="0" fontId="32" fillId="2" borderId="1" xfId="0" applyFont="1" applyFill="1" applyBorder="1" applyAlignment="1">
      <alignment vertical="center"/>
    </xf>
    <xf numFmtId="0" fontId="33" fillId="2" borderId="1" xfId="0" applyFont="1" applyFill="1" applyBorder="1" applyAlignment="1">
      <alignment horizontal="center" vertical="center" wrapText="1"/>
    </xf>
    <xf numFmtId="0" fontId="33" fillId="2" borderId="1" xfId="0" applyFont="1" applyFill="1" applyBorder="1" applyAlignment="1">
      <alignment horizontal="center" vertical="center"/>
    </xf>
    <xf numFmtId="0" fontId="31" fillId="2" borderId="1" xfId="0" applyFont="1" applyFill="1" applyBorder="1" applyAlignment="1">
      <alignment horizontal="right" vertical="center"/>
    </xf>
    <xf numFmtId="3" fontId="31" fillId="2" borderId="1" xfId="0" applyNumberFormat="1" applyFont="1" applyFill="1" applyBorder="1" applyAlignment="1">
      <alignment vertical="center"/>
    </xf>
    <xf numFmtId="0" fontId="31" fillId="2" borderId="1" xfId="0" applyFont="1" applyFill="1" applyBorder="1" applyAlignment="1">
      <alignment vertical="center"/>
    </xf>
    <xf numFmtId="0" fontId="31" fillId="0" borderId="17" xfId="2" applyFont="1" applyBorder="1" applyAlignment="1" applyProtection="1">
      <alignment vertical="center"/>
      <protection locked="0"/>
    </xf>
    <xf numFmtId="0" fontId="31" fillId="2" borderId="17" xfId="0" applyFont="1" applyFill="1" applyBorder="1" applyProtection="1">
      <protection locked="0"/>
    </xf>
    <xf numFmtId="0" fontId="31" fillId="2" borderId="17" xfId="2" applyFont="1" applyFill="1" applyBorder="1" applyProtection="1">
      <protection locked="0"/>
    </xf>
    <xf numFmtId="0" fontId="31" fillId="2" borderId="17" xfId="0" applyFont="1" applyFill="1" applyBorder="1"/>
    <xf numFmtId="0" fontId="34" fillId="2" borderId="11" xfId="0" applyFont="1" applyFill="1" applyBorder="1" applyAlignment="1">
      <alignment horizontal="left" vertical="center" wrapText="1"/>
    </xf>
    <xf numFmtId="0" fontId="35" fillId="2" borderId="11" xfId="0" applyFont="1" applyFill="1" applyBorder="1" applyAlignment="1">
      <alignment horizontal="center" vertical="center" wrapText="1"/>
    </xf>
    <xf numFmtId="0" fontId="6" fillId="2" borderId="11" xfId="0" applyFont="1" applyFill="1" applyBorder="1" applyAlignment="1">
      <alignment horizontal="center" vertical="center" wrapText="1"/>
    </xf>
    <xf numFmtId="9" fontId="22" fillId="2" borderId="11" xfId="0" applyNumberFormat="1" applyFont="1" applyFill="1" applyBorder="1" applyAlignment="1">
      <alignment horizontal="center" vertical="center"/>
    </xf>
    <xf numFmtId="0" fontId="22" fillId="2" borderId="11" xfId="0" applyFont="1" applyFill="1" applyBorder="1" applyAlignment="1">
      <alignment horizontal="center" vertical="center"/>
    </xf>
    <xf numFmtId="0" fontId="22" fillId="2" borderId="11" xfId="0" applyFont="1" applyFill="1" applyBorder="1" applyAlignment="1">
      <alignment horizontal="center" vertical="center" wrapText="1"/>
    </xf>
    <xf numFmtId="1" fontId="22" fillId="2" borderId="11" xfId="0" applyNumberFormat="1" applyFont="1" applyFill="1" applyBorder="1" applyAlignment="1">
      <alignment horizontal="center" vertical="center" wrapText="1"/>
    </xf>
    <xf numFmtId="0" fontId="21" fillId="2" borderId="3" xfId="0" applyFont="1" applyFill="1" applyBorder="1" applyAlignment="1">
      <alignment horizontal="left" vertical="center" wrapText="1"/>
    </xf>
    <xf numFmtId="0" fontId="15" fillId="0" borderId="18" xfId="0" applyFont="1" applyBorder="1" applyAlignment="1">
      <alignment vertical="center"/>
    </xf>
    <xf numFmtId="0" fontId="15" fillId="0" borderId="16" xfId="0" applyFont="1" applyBorder="1" applyAlignment="1">
      <alignment vertical="center"/>
    </xf>
    <xf numFmtId="0" fontId="39" fillId="2" borderId="2" xfId="1" applyFont="1" applyFill="1" applyBorder="1" applyAlignment="1" applyProtection="1">
      <alignment horizontal="left" vertical="center" indent="26"/>
      <protection locked="0"/>
    </xf>
    <xf numFmtId="0" fontId="40" fillId="2" borderId="3" xfId="0" applyFont="1" applyFill="1" applyBorder="1" applyAlignment="1">
      <alignment horizontal="center" vertical="center" wrapText="1"/>
    </xf>
    <xf numFmtId="9" fontId="41" fillId="2" borderId="3" xfId="0" applyNumberFormat="1" applyFont="1" applyFill="1" applyBorder="1" applyAlignment="1">
      <alignment horizontal="center" vertical="center"/>
    </xf>
    <xf numFmtId="0" fontId="40" fillId="2" borderId="2" xfId="0" applyFont="1" applyFill="1" applyBorder="1" applyAlignment="1">
      <alignment horizontal="left" vertical="center"/>
    </xf>
    <xf numFmtId="0" fontId="44" fillId="2" borderId="1" xfId="0" applyFont="1" applyFill="1" applyBorder="1" applyAlignment="1">
      <alignment horizontal="right" vertical="center"/>
    </xf>
    <xf numFmtId="0" fontId="16" fillId="0" borderId="0" xfId="0" applyFont="1" applyAlignment="1">
      <alignment vertical="center"/>
    </xf>
    <xf numFmtId="0" fontId="15" fillId="0" borderId="0" xfId="0" applyFont="1"/>
    <xf numFmtId="0" fontId="15" fillId="0" borderId="1" xfId="0" applyFont="1" applyBorder="1"/>
    <xf numFmtId="0" fontId="15" fillId="0" borderId="0" xfId="0" applyFont="1" applyAlignment="1">
      <alignment vertical="top" wrapText="1"/>
    </xf>
    <xf numFmtId="0" fontId="42" fillId="0" borderId="0" xfId="0" applyFont="1"/>
    <xf numFmtId="0" fontId="37" fillId="0" borderId="0" xfId="0" applyFont="1" applyAlignment="1">
      <alignment vertical="top"/>
    </xf>
    <xf numFmtId="0" fontId="45" fillId="0" borderId="0" xfId="0" applyFont="1" applyAlignment="1">
      <alignment vertical="center"/>
    </xf>
    <xf numFmtId="0" fontId="46" fillId="0" borderId="0" xfId="0" applyFont="1"/>
    <xf numFmtId="0" fontId="37" fillId="0" borderId="19" xfId="0" applyFont="1" applyBorder="1" applyAlignment="1">
      <alignment vertical="top"/>
    </xf>
    <xf numFmtId="165" fontId="0" fillId="0" borderId="0" xfId="0" applyNumberFormat="1"/>
    <xf numFmtId="0" fontId="33" fillId="0" borderId="0" xfId="0" applyFont="1" applyAlignment="1">
      <alignment vertical="top" wrapText="1"/>
    </xf>
    <xf numFmtId="9" fontId="0" fillId="0" borderId="0" xfId="0" applyNumberFormat="1"/>
    <xf numFmtId="2" fontId="0" fillId="0" borderId="0" xfId="0" applyNumberFormat="1"/>
    <xf numFmtId="9" fontId="7" fillId="2" borderId="0" xfId="0" applyNumberFormat="1" applyFont="1" applyFill="1" applyAlignment="1">
      <alignment horizontal="center" vertical="center"/>
    </xf>
    <xf numFmtId="9" fontId="31" fillId="0" borderId="17" xfId="0" applyNumberFormat="1" applyFont="1" applyBorder="1" applyAlignment="1" applyProtection="1">
      <alignment horizontal="center" vertical="center"/>
      <protection locked="0"/>
    </xf>
    <xf numFmtId="9" fontId="6" fillId="0" borderId="3" xfId="0" applyNumberFormat="1" applyFont="1" applyBorder="1" applyAlignment="1">
      <alignment horizontal="center" vertical="center"/>
    </xf>
    <xf numFmtId="9" fontId="6" fillId="0" borderId="3" xfId="0" applyNumberFormat="1" applyFont="1" applyBorder="1" applyAlignment="1" applyProtection="1">
      <alignment horizontal="center" vertical="center"/>
      <protection locked="0"/>
    </xf>
    <xf numFmtId="9" fontId="29" fillId="0" borderId="1" xfId="0" applyNumberFormat="1" applyFont="1" applyBorder="1" applyAlignment="1">
      <alignment horizontal="center" vertical="center"/>
    </xf>
    <xf numFmtId="9" fontId="31" fillId="0" borderId="1" xfId="0" applyNumberFormat="1" applyFont="1" applyBorder="1" applyAlignment="1">
      <alignment horizontal="center" vertical="center"/>
    </xf>
    <xf numFmtId="9" fontId="6" fillId="0" borderId="1" xfId="0" applyNumberFormat="1" applyFont="1" applyBorder="1" applyAlignment="1">
      <alignment horizontal="center" vertical="center"/>
    </xf>
    <xf numFmtId="9" fontId="7" fillId="0" borderId="1" xfId="0" applyNumberFormat="1" applyFont="1" applyBorder="1" applyAlignment="1">
      <alignment horizontal="center" vertical="center"/>
    </xf>
    <xf numFmtId="167" fontId="31" fillId="2" borderId="17" xfId="0" applyNumberFormat="1" applyFont="1" applyFill="1" applyBorder="1" applyAlignment="1">
      <alignment horizontal="center" vertical="center"/>
    </xf>
    <xf numFmtId="0" fontId="0" fillId="2" borderId="11" xfId="0" applyFill="1" applyBorder="1" applyAlignment="1">
      <alignment vertical="center"/>
    </xf>
    <xf numFmtId="0" fontId="46" fillId="0" borderId="0" xfId="0" applyFont="1" applyAlignment="1">
      <alignment horizontal="right"/>
    </xf>
    <xf numFmtId="1" fontId="20" fillId="2" borderId="0" xfId="0" applyNumberFormat="1" applyFont="1" applyFill="1" applyAlignment="1">
      <alignment horizontal="right" vertical="center" wrapText="1" indent="1"/>
    </xf>
    <xf numFmtId="1" fontId="22" fillId="2" borderId="12" xfId="0" applyNumberFormat="1" applyFont="1" applyFill="1" applyBorder="1" applyAlignment="1">
      <alignment horizontal="center" vertical="center" wrapText="1"/>
    </xf>
    <xf numFmtId="0" fontId="0" fillId="2" borderId="4" xfId="0" applyFill="1" applyBorder="1" applyAlignment="1">
      <alignment vertical="center"/>
    </xf>
    <xf numFmtId="0" fontId="0" fillId="2" borderId="6" xfId="0" applyFill="1" applyBorder="1" applyAlignment="1">
      <alignment vertical="center"/>
    </xf>
    <xf numFmtId="0" fontId="2" fillId="2" borderId="3" xfId="0" applyFont="1" applyFill="1" applyBorder="1" applyAlignment="1">
      <alignment horizontal="center" vertical="center" wrapText="1"/>
    </xf>
    <xf numFmtId="0" fontId="19" fillId="2" borderId="19" xfId="0" applyFont="1" applyFill="1" applyBorder="1" applyAlignment="1">
      <alignment vertical="center"/>
    </xf>
    <xf numFmtId="0" fontId="2" fillId="2" borderId="3" xfId="0" applyFont="1" applyFill="1" applyBorder="1" applyAlignment="1">
      <alignment vertical="center"/>
    </xf>
    <xf numFmtId="0" fontId="14" fillId="2" borderId="3" xfId="0" applyFont="1" applyFill="1" applyBorder="1" applyAlignment="1">
      <alignment vertical="center"/>
    </xf>
    <xf numFmtId="0" fontId="30" fillId="2" borderId="5" xfId="0" applyFont="1" applyFill="1" applyBorder="1" applyAlignment="1">
      <alignment vertical="center" wrapText="1"/>
    </xf>
    <xf numFmtId="0" fontId="33" fillId="0" borderId="0" xfId="0" applyFont="1" applyAlignment="1">
      <alignment vertical="top"/>
    </xf>
    <xf numFmtId="0" fontId="31" fillId="0" borderId="0" xfId="0" applyFont="1" applyAlignment="1">
      <alignment vertical="top" wrapText="1"/>
    </xf>
    <xf numFmtId="0" fontId="31" fillId="3" borderId="0" xfId="0" applyFont="1" applyFill="1" applyAlignment="1">
      <alignment vertical="top" wrapText="1"/>
    </xf>
    <xf numFmtId="0" fontId="28" fillId="0" borderId="0" xfId="0" applyFont="1" applyAlignment="1">
      <alignment vertical="top"/>
    </xf>
    <xf numFmtId="0" fontId="50" fillId="0" borderId="0" xfId="0" applyFont="1"/>
    <xf numFmtId="0" fontId="17" fillId="2" borderId="11" xfId="0" applyFont="1" applyFill="1" applyBorder="1" applyAlignment="1">
      <alignment vertical="center"/>
    </xf>
    <xf numFmtId="0" fontId="49" fillId="2" borderId="3" xfId="0" applyFont="1" applyFill="1" applyBorder="1" applyAlignment="1">
      <alignment vertical="center"/>
    </xf>
    <xf numFmtId="0" fontId="52" fillId="0" borderId="0" xfId="0" applyFont="1" applyAlignment="1">
      <alignment vertical="center"/>
    </xf>
    <xf numFmtId="3" fontId="31" fillId="0" borderId="17" xfId="0" applyNumberFormat="1" applyFont="1" applyBorder="1" applyAlignment="1" applyProtection="1">
      <alignment horizontal="center" vertical="center" wrapText="1"/>
      <protection locked="0"/>
    </xf>
    <xf numFmtId="0" fontId="48" fillId="2" borderId="23" xfId="0" applyFont="1" applyFill="1" applyBorder="1" applyAlignment="1">
      <alignment horizontal="left" vertical="center"/>
    </xf>
    <xf numFmtId="9" fontId="31" fillId="0" borderId="17" xfId="4" applyFont="1" applyBorder="1" applyAlignment="1" applyProtection="1">
      <alignment horizontal="center" vertical="center"/>
    </xf>
    <xf numFmtId="0" fontId="53" fillId="2" borderId="12" xfId="0" applyFont="1" applyFill="1" applyBorder="1" applyAlignment="1">
      <alignment vertical="center"/>
    </xf>
    <xf numFmtId="9" fontId="30" fillId="2" borderId="3" xfId="0" applyNumberFormat="1" applyFont="1" applyFill="1" applyBorder="1" applyAlignment="1">
      <alignment horizontal="center" vertical="center"/>
    </xf>
    <xf numFmtId="0" fontId="30" fillId="2" borderId="3" xfId="0" applyFont="1" applyFill="1" applyBorder="1" applyAlignment="1">
      <alignment horizontal="center" vertical="center"/>
    </xf>
    <xf numFmtId="0" fontId="30" fillId="2" borderId="3" xfId="0" applyFont="1" applyFill="1" applyBorder="1" applyAlignment="1">
      <alignment horizontal="center" vertical="center" wrapText="1"/>
    </xf>
    <xf numFmtId="9" fontId="30" fillId="2" borderId="6" xfId="0" applyNumberFormat="1" applyFont="1" applyFill="1" applyBorder="1" applyAlignment="1">
      <alignment horizontal="center" vertical="center"/>
    </xf>
    <xf numFmtId="0" fontId="53" fillId="2" borderId="23" xfId="0" applyFont="1" applyFill="1" applyBorder="1" applyAlignment="1">
      <alignment vertical="center"/>
    </xf>
    <xf numFmtId="0" fontId="53" fillId="2" borderId="1" xfId="0" applyFont="1" applyFill="1" applyBorder="1" applyAlignment="1">
      <alignment vertical="center"/>
    </xf>
    <xf numFmtId="0" fontId="53" fillId="2" borderId="11" xfId="0" applyFont="1" applyFill="1" applyBorder="1" applyAlignment="1">
      <alignment vertical="center"/>
    </xf>
    <xf numFmtId="0" fontId="54" fillId="2" borderId="11" xfId="1" applyFont="1" applyFill="1" applyBorder="1" applyAlignment="1" applyProtection="1">
      <alignment vertical="center"/>
      <protection locked="0"/>
    </xf>
    <xf numFmtId="0" fontId="33" fillId="2" borderId="3" xfId="0" applyFont="1" applyFill="1" applyBorder="1" applyAlignment="1">
      <alignment vertical="center"/>
    </xf>
    <xf numFmtId="0" fontId="37" fillId="2" borderId="1" xfId="0" applyFont="1" applyFill="1" applyBorder="1" applyAlignment="1">
      <alignment vertical="center"/>
    </xf>
    <xf numFmtId="0" fontId="33" fillId="2" borderId="1" xfId="0" applyFont="1" applyFill="1" applyBorder="1" applyAlignment="1">
      <alignment vertical="center"/>
    </xf>
    <xf numFmtId="0" fontId="53" fillId="2" borderId="0" xfId="0" applyFont="1" applyFill="1" applyAlignment="1">
      <alignment vertical="center"/>
    </xf>
    <xf numFmtId="0" fontId="33" fillId="2" borderId="11" xfId="0" applyFont="1" applyFill="1" applyBorder="1" applyAlignment="1">
      <alignment vertical="center"/>
    </xf>
    <xf numFmtId="0" fontId="31" fillId="2" borderId="11" xfId="0" applyFont="1" applyFill="1" applyBorder="1" applyAlignment="1">
      <alignment horizontal="center" vertical="center" wrapText="1"/>
    </xf>
    <xf numFmtId="0" fontId="38" fillId="4" borderId="17" xfId="0" applyFont="1" applyFill="1" applyBorder="1" applyAlignment="1">
      <alignment horizontal="center" vertical="center" wrapText="1"/>
    </xf>
    <xf numFmtId="0" fontId="55" fillId="2" borderId="2" xfId="1" applyFont="1" applyFill="1" applyBorder="1" applyAlignment="1" applyProtection="1">
      <alignment vertical="center"/>
      <protection locked="0"/>
    </xf>
    <xf numFmtId="0" fontId="56" fillId="2" borderId="3" xfId="0" applyFont="1" applyFill="1" applyBorder="1" applyAlignment="1">
      <alignment vertical="center"/>
    </xf>
    <xf numFmtId="0" fontId="57" fillId="0" borderId="0" xfId="0" applyFont="1" applyAlignment="1">
      <alignment horizontal="right" vertical="center"/>
    </xf>
    <xf numFmtId="0" fontId="58" fillId="0" borderId="0" xfId="0" applyFont="1" applyAlignment="1">
      <alignment horizontal="right"/>
    </xf>
    <xf numFmtId="167" fontId="0" fillId="0" borderId="0" xfId="0" applyNumberFormat="1"/>
    <xf numFmtId="3" fontId="0" fillId="0" borderId="0" xfId="0" applyNumberFormat="1"/>
    <xf numFmtId="0" fontId="5" fillId="0" borderId="0" xfId="0" applyFont="1"/>
    <xf numFmtId="0" fontId="60" fillId="2" borderId="3" xfId="0" applyFont="1" applyFill="1" applyBorder="1" applyAlignment="1">
      <alignment horizontal="left" vertical="center"/>
    </xf>
    <xf numFmtId="0" fontId="61" fillId="2" borderId="23" xfId="0" applyFont="1" applyFill="1" applyBorder="1" applyAlignment="1">
      <alignment horizontal="left" vertical="center"/>
    </xf>
    <xf numFmtId="0" fontId="0" fillId="0" borderId="5" xfId="0" applyBorder="1"/>
    <xf numFmtId="0" fontId="0" fillId="0" borderId="7" xfId="0" applyBorder="1"/>
    <xf numFmtId="0" fontId="0" fillId="0" borderId="2" xfId="0" applyBorder="1"/>
    <xf numFmtId="0" fontId="62" fillId="0" borderId="1" xfId="0" applyFont="1" applyBorder="1"/>
    <xf numFmtId="0" fontId="0" fillId="0" borderId="1" xfId="0" applyBorder="1" applyAlignment="1">
      <alignment vertical="center" wrapText="1"/>
    </xf>
    <xf numFmtId="0" fontId="33" fillId="0" borderId="32" xfId="0" applyFont="1" applyBorder="1" applyAlignment="1">
      <alignment vertical="center" wrapText="1"/>
    </xf>
    <xf numFmtId="0" fontId="65" fillId="2" borderId="2" xfId="2" applyFont="1" applyFill="1" applyBorder="1" applyAlignment="1">
      <alignment vertical="center"/>
    </xf>
    <xf numFmtId="0" fontId="66" fillId="2" borderId="2" xfId="2" applyFont="1" applyFill="1" applyBorder="1" applyAlignment="1">
      <alignment vertical="center"/>
    </xf>
    <xf numFmtId="9" fontId="66" fillId="0" borderId="2" xfId="2" applyNumberFormat="1" applyFont="1" applyBorder="1" applyAlignment="1">
      <alignment horizontal="center" vertical="center"/>
    </xf>
    <xf numFmtId="0" fontId="67" fillId="0" borderId="2" xfId="0" applyFont="1" applyBorder="1" applyAlignment="1">
      <alignment horizontal="center" vertical="center"/>
    </xf>
    <xf numFmtId="0" fontId="66" fillId="0" borderId="2" xfId="2" applyFont="1" applyBorder="1" applyAlignment="1">
      <alignment vertical="center"/>
    </xf>
    <xf numFmtId="3" fontId="67" fillId="0" borderId="2" xfId="0" applyNumberFormat="1" applyFont="1" applyBorder="1" applyAlignment="1">
      <alignment horizontal="center" vertical="center"/>
    </xf>
    <xf numFmtId="0" fontId="65" fillId="2" borderId="2" xfId="0" applyFont="1" applyFill="1" applyBorder="1" applyAlignment="1">
      <alignment vertical="center"/>
    </xf>
    <xf numFmtId="0" fontId="66" fillId="2" borderId="2" xfId="0" applyFont="1" applyFill="1" applyBorder="1" applyAlignment="1">
      <alignment vertical="center"/>
    </xf>
    <xf numFmtId="9" fontId="66" fillId="0" borderId="2" xfId="0" applyNumberFormat="1" applyFont="1" applyBorder="1" applyAlignment="1">
      <alignment horizontal="center" vertical="center"/>
    </xf>
    <xf numFmtId="0" fontId="66" fillId="0" borderId="2" xfId="0" applyFont="1" applyBorder="1" applyAlignment="1">
      <alignment vertical="center"/>
    </xf>
    <xf numFmtId="0" fontId="65" fillId="2" borderId="26" xfId="0" applyFont="1" applyFill="1" applyBorder="1" applyAlignment="1">
      <alignment horizontal="left" vertical="center"/>
    </xf>
    <xf numFmtId="0" fontId="65" fillId="2" borderId="27" xfId="0" applyFont="1" applyFill="1" applyBorder="1" applyAlignment="1">
      <alignment horizontal="left" vertical="center"/>
    </xf>
    <xf numFmtId="0" fontId="65" fillId="2" borderId="28" xfId="0" applyFont="1" applyFill="1" applyBorder="1" applyAlignment="1">
      <alignment horizontal="left" vertical="center"/>
    </xf>
    <xf numFmtId="0" fontId="14" fillId="2" borderId="0" xfId="0" applyFont="1" applyFill="1" applyAlignment="1">
      <alignment vertical="center"/>
    </xf>
    <xf numFmtId="0" fontId="0" fillId="2" borderId="7" xfId="0" applyFill="1" applyBorder="1" applyAlignment="1">
      <alignment vertical="center"/>
    </xf>
    <xf numFmtId="0" fontId="0" fillId="2" borderId="23" xfId="0" applyFill="1" applyBorder="1" applyAlignment="1">
      <alignment vertical="center"/>
    </xf>
    <xf numFmtId="0" fontId="0" fillId="2" borderId="12" xfId="0" applyFill="1" applyBorder="1" applyAlignment="1">
      <alignment vertical="center"/>
    </xf>
    <xf numFmtId="0" fontId="0" fillId="0" borderId="11" xfId="0" applyBorder="1" applyAlignment="1">
      <alignment vertical="center"/>
    </xf>
    <xf numFmtId="0" fontId="0" fillId="0" borderId="7" xfId="0" applyBorder="1" applyAlignment="1">
      <alignment vertical="center"/>
    </xf>
    <xf numFmtId="0" fontId="0" fillId="0" borderId="0" xfId="0" applyAlignment="1">
      <alignment vertical="center"/>
    </xf>
    <xf numFmtId="0" fontId="0" fillId="0" borderId="12" xfId="0" applyBorder="1" applyAlignment="1">
      <alignment vertical="center"/>
    </xf>
    <xf numFmtId="0" fontId="0" fillId="0" borderId="23" xfId="0" applyBorder="1" applyAlignment="1">
      <alignment vertical="center"/>
    </xf>
    <xf numFmtId="0" fontId="38" fillId="5" borderId="17" xfId="0" applyFont="1" applyFill="1" applyBorder="1" applyAlignment="1">
      <alignment horizontal="center" vertical="center" wrapText="1"/>
    </xf>
    <xf numFmtId="3" fontId="7" fillId="2" borderId="0" xfId="0" applyNumberFormat="1" applyFont="1" applyFill="1" applyAlignment="1">
      <alignment horizontal="center" vertical="center"/>
    </xf>
    <xf numFmtId="1" fontId="22" fillId="2" borderId="0" xfId="0" applyNumberFormat="1" applyFont="1" applyFill="1" applyAlignment="1">
      <alignment horizontal="center" vertical="center" wrapText="1"/>
    </xf>
    <xf numFmtId="0" fontId="15" fillId="0" borderId="11" xfId="0" applyFont="1" applyBorder="1" applyAlignment="1">
      <alignment vertical="center"/>
    </xf>
    <xf numFmtId="0" fontId="15" fillId="0" borderId="7" xfId="0" applyFont="1" applyBorder="1" applyAlignment="1">
      <alignment vertical="center"/>
    </xf>
    <xf numFmtId="0" fontId="15" fillId="0" borderId="0" xfId="0" applyFont="1" applyAlignment="1">
      <alignment vertical="center"/>
    </xf>
    <xf numFmtId="0" fontId="15" fillId="0" borderId="6" xfId="0" applyFont="1" applyBorder="1" applyAlignment="1">
      <alignment vertical="center"/>
    </xf>
    <xf numFmtId="0" fontId="15" fillId="0" borderId="20" xfId="0" applyFont="1" applyBorder="1" applyAlignment="1">
      <alignment vertical="center"/>
    </xf>
    <xf numFmtId="0" fontId="15" fillId="0" borderId="13" xfId="0" applyFont="1" applyBorder="1" applyAlignment="1">
      <alignment vertical="center"/>
    </xf>
    <xf numFmtId="0" fontId="68" fillId="2" borderId="33" xfId="2" applyFont="1" applyFill="1" applyBorder="1" applyAlignment="1">
      <alignment horizontal="left" vertical="center"/>
    </xf>
    <xf numFmtId="0" fontId="68" fillId="2" borderId="34" xfId="2" applyFont="1" applyFill="1" applyBorder="1" applyAlignment="1">
      <alignment horizontal="left" vertical="center"/>
    </xf>
    <xf numFmtId="0" fontId="68" fillId="2" borderId="36" xfId="2" applyFont="1" applyFill="1" applyBorder="1" applyAlignment="1">
      <alignment horizontal="left" vertical="center"/>
    </xf>
    <xf numFmtId="0" fontId="68" fillId="2" borderId="35" xfId="2" applyFont="1" applyFill="1" applyBorder="1" applyAlignment="1">
      <alignment horizontal="left" vertical="center"/>
    </xf>
    <xf numFmtId="0" fontId="68" fillId="2" borderId="37" xfId="2" applyFont="1" applyFill="1" applyBorder="1" applyAlignment="1" applyProtection="1">
      <alignment horizontal="left" vertical="center"/>
      <protection locked="0"/>
    </xf>
    <xf numFmtId="0" fontId="68" fillId="2" borderId="36" xfId="2" applyFont="1" applyFill="1" applyBorder="1" applyAlignment="1" applyProtection="1">
      <alignment horizontal="left" vertical="center"/>
      <protection locked="0"/>
    </xf>
    <xf numFmtId="0" fontId="68" fillId="2" borderId="38" xfId="2" applyFont="1" applyFill="1" applyBorder="1" applyAlignment="1" applyProtection="1">
      <alignment horizontal="left" vertical="center"/>
      <protection locked="0"/>
    </xf>
    <xf numFmtId="0" fontId="68" fillId="2" borderId="35" xfId="2" applyFont="1" applyFill="1" applyBorder="1" applyAlignment="1" applyProtection="1">
      <alignment horizontal="left" vertical="center"/>
      <protection locked="0"/>
    </xf>
    <xf numFmtId="0" fontId="68" fillId="2" borderId="33" xfId="2" applyFont="1" applyFill="1" applyBorder="1" applyAlignment="1" applyProtection="1">
      <alignment horizontal="left" vertical="center"/>
      <protection locked="0"/>
    </xf>
    <xf numFmtId="0" fontId="68" fillId="2" borderId="34" xfId="2" applyFont="1" applyFill="1" applyBorder="1" applyAlignment="1" applyProtection="1">
      <alignment horizontal="left" vertical="center"/>
      <protection locked="0"/>
    </xf>
    <xf numFmtId="9" fontId="0" fillId="0" borderId="1" xfId="4" applyFont="1" applyBorder="1"/>
    <xf numFmtId="0" fontId="69" fillId="0" borderId="0" xfId="0" applyFont="1"/>
    <xf numFmtId="0" fontId="31" fillId="3" borderId="0" xfId="0" applyFont="1" applyFill="1" applyAlignment="1">
      <alignment vertical="center" wrapText="1"/>
    </xf>
    <xf numFmtId="0" fontId="31" fillId="0" borderId="0" xfId="0" applyFont="1" applyAlignment="1">
      <alignment vertical="center" wrapText="1"/>
    </xf>
    <xf numFmtId="1" fontId="0" fillId="0" borderId="5" xfId="0" applyNumberFormat="1" applyBorder="1"/>
    <xf numFmtId="1" fontId="0" fillId="0" borderId="7" xfId="0" applyNumberFormat="1" applyBorder="1"/>
    <xf numFmtId="0" fontId="0" fillId="0" borderId="0" xfId="0" applyAlignment="1">
      <alignment horizontal="right"/>
    </xf>
    <xf numFmtId="0" fontId="5" fillId="6" borderId="0" xfId="0" applyFont="1" applyFill="1"/>
    <xf numFmtId="0" fontId="5" fillId="6" borderId="0" xfId="0" applyFont="1" applyFill="1" applyAlignment="1">
      <alignment wrapText="1"/>
    </xf>
    <xf numFmtId="0" fontId="5" fillId="6" borderId="0" xfId="0" applyFont="1" applyFill="1" applyAlignment="1">
      <alignment horizontal="center" vertical="center" wrapText="1"/>
    </xf>
    <xf numFmtId="0" fontId="0" fillId="6" borderId="0" xfId="0" applyFill="1"/>
    <xf numFmtId="170" fontId="0" fillId="0" borderId="0" xfId="0" applyNumberFormat="1"/>
    <xf numFmtId="171" fontId="0" fillId="0" borderId="0" xfId="4" applyNumberFormat="1" applyFont="1"/>
    <xf numFmtId="1" fontId="0" fillId="0" borderId="1" xfId="0" applyNumberFormat="1" applyBorder="1"/>
    <xf numFmtId="0" fontId="36" fillId="0" borderId="0" xfId="0" applyFont="1" applyAlignment="1">
      <alignment vertical="top"/>
    </xf>
    <xf numFmtId="0" fontId="15" fillId="0" borderId="2" xfId="0" applyFont="1" applyBorder="1"/>
    <xf numFmtId="0" fontId="68" fillId="2" borderId="0" xfId="2" applyFont="1" applyFill="1" applyAlignment="1">
      <alignment horizontal="left" vertical="center"/>
    </xf>
    <xf numFmtId="0" fontId="0" fillId="0" borderId="42" xfId="0" applyBorder="1"/>
    <xf numFmtId="0" fontId="0" fillId="0" borderId="20" xfId="0" applyBorder="1"/>
    <xf numFmtId="0" fontId="70" fillId="7" borderId="0" xfId="0" applyFont="1" applyFill="1"/>
    <xf numFmtId="0" fontId="70" fillId="7" borderId="44" xfId="0" applyFont="1" applyFill="1" applyBorder="1"/>
    <xf numFmtId="0" fontId="70" fillId="7" borderId="43" xfId="0" applyFont="1" applyFill="1" applyBorder="1"/>
    <xf numFmtId="0" fontId="0" fillId="0" borderId="45" xfId="0" applyBorder="1"/>
    <xf numFmtId="0" fontId="50" fillId="0" borderId="45" xfId="0" applyFont="1" applyBorder="1"/>
    <xf numFmtId="0" fontId="72" fillId="0" borderId="0" xfId="0" applyFont="1" applyAlignment="1">
      <alignment horizontal="right"/>
    </xf>
    <xf numFmtId="0" fontId="73" fillId="2" borderId="3" xfId="0" applyFont="1" applyFill="1" applyBorder="1" applyAlignment="1">
      <alignment vertical="center"/>
    </xf>
    <xf numFmtId="0" fontId="74" fillId="0" borderId="0" xfId="0" applyFont="1"/>
    <xf numFmtId="166" fontId="74" fillId="0" borderId="0" xfId="3" applyNumberFormat="1" applyFont="1" applyProtection="1"/>
    <xf numFmtId="168" fontId="74" fillId="0" borderId="0" xfId="3" applyNumberFormat="1" applyFont="1" applyAlignment="1" applyProtection="1"/>
    <xf numFmtId="0" fontId="73" fillId="0" borderId="0" xfId="0" applyFont="1"/>
    <xf numFmtId="0" fontId="73" fillId="2" borderId="1" xfId="0" applyFont="1" applyFill="1" applyBorder="1" applyAlignment="1">
      <alignment vertical="center"/>
    </xf>
    <xf numFmtId="166" fontId="73" fillId="0" borderId="0" xfId="3" applyNumberFormat="1" applyFont="1" applyProtection="1"/>
    <xf numFmtId="168" fontId="73" fillId="0" borderId="0" xfId="3" applyNumberFormat="1" applyFont="1" applyAlignment="1" applyProtection="1"/>
    <xf numFmtId="0" fontId="75" fillId="2" borderId="1" xfId="0" applyFont="1" applyFill="1" applyBorder="1" applyAlignment="1">
      <alignment vertical="center"/>
    </xf>
    <xf numFmtId="0" fontId="73" fillId="2" borderId="11" xfId="0" applyFont="1" applyFill="1" applyBorder="1" applyAlignment="1">
      <alignment vertical="center"/>
    </xf>
    <xf numFmtId="0" fontId="77" fillId="2" borderId="3" xfId="0" applyFont="1" applyFill="1" applyBorder="1" applyAlignment="1">
      <alignment vertical="center"/>
    </xf>
    <xf numFmtId="166" fontId="77" fillId="2" borderId="3" xfId="3" applyNumberFormat="1" applyFont="1" applyFill="1" applyBorder="1" applyAlignment="1" applyProtection="1">
      <alignment vertical="center"/>
    </xf>
    <xf numFmtId="166" fontId="77" fillId="2" borderId="1" xfId="3" applyNumberFormat="1" applyFont="1" applyFill="1" applyBorder="1" applyAlignment="1" applyProtection="1">
      <alignment vertical="center"/>
    </xf>
    <xf numFmtId="0" fontId="77" fillId="2" borderId="11" xfId="0" applyFont="1" applyFill="1" applyBorder="1" applyAlignment="1">
      <alignment vertical="center"/>
    </xf>
    <xf numFmtId="168" fontId="78" fillId="2" borderId="11" xfId="3" applyNumberFormat="1" applyFont="1" applyFill="1" applyBorder="1" applyAlignment="1" applyProtection="1">
      <alignment vertical="center"/>
    </xf>
    <xf numFmtId="0" fontId="79" fillId="2" borderId="1" xfId="0" applyFont="1" applyFill="1" applyBorder="1" applyAlignment="1">
      <alignment vertical="center"/>
    </xf>
    <xf numFmtId="0" fontId="77" fillId="2" borderId="0" xfId="0" applyFont="1" applyFill="1" applyAlignment="1">
      <alignment vertical="center"/>
    </xf>
    <xf numFmtId="0" fontId="80" fillId="0" borderId="0" xfId="0" applyFont="1"/>
    <xf numFmtId="0" fontId="73" fillId="2" borderId="0" xfId="0" applyFont="1" applyFill="1" applyAlignment="1">
      <alignment vertical="center"/>
    </xf>
    <xf numFmtId="0" fontId="76" fillId="2" borderId="23" xfId="0" applyFont="1" applyFill="1" applyBorder="1" applyAlignment="1">
      <alignment vertical="center"/>
    </xf>
    <xf numFmtId="0" fontId="77" fillId="2" borderId="12" xfId="0" applyFont="1" applyFill="1" applyBorder="1" applyAlignment="1">
      <alignment vertical="center"/>
    </xf>
    <xf numFmtId="0" fontId="77" fillId="2" borderId="0" xfId="0" applyFont="1" applyFill="1" applyAlignment="1">
      <alignment vertical="top"/>
    </xf>
    <xf numFmtId="0" fontId="81" fillId="0" borderId="0" xfId="0" applyFont="1"/>
    <xf numFmtId="0" fontId="77" fillId="2" borderId="3" xfId="0" applyFont="1" applyFill="1" applyBorder="1" applyAlignment="1">
      <alignment horizontal="left" vertical="center"/>
    </xf>
    <xf numFmtId="0" fontId="77" fillId="2" borderId="19" xfId="0" applyFont="1" applyFill="1" applyBorder="1" applyAlignment="1">
      <alignment vertical="top"/>
    </xf>
    <xf numFmtId="166" fontId="74" fillId="0" borderId="0" xfId="3" applyNumberFormat="1" applyFont="1" applyAlignment="1" applyProtection="1"/>
    <xf numFmtId="0" fontId="81" fillId="2" borderId="23" xfId="0" applyFont="1" applyFill="1" applyBorder="1" applyAlignment="1">
      <alignment horizontal="left" vertical="center"/>
    </xf>
    <xf numFmtId="0" fontId="84" fillId="2" borderId="23" xfId="0" applyFont="1" applyFill="1" applyBorder="1" applyAlignment="1">
      <alignment horizontal="left" vertical="center"/>
    </xf>
    <xf numFmtId="0" fontId="76" fillId="2" borderId="7" xfId="0" applyFont="1" applyFill="1" applyBorder="1" applyAlignment="1">
      <alignment vertical="center"/>
    </xf>
    <xf numFmtId="0" fontId="73" fillId="0" borderId="1" xfId="0" applyFont="1" applyBorder="1" applyAlignment="1">
      <alignment vertical="center"/>
    </xf>
    <xf numFmtId="0" fontId="77" fillId="0" borderId="0" xfId="0" applyFont="1" applyAlignment="1">
      <alignment horizontal="left" vertical="top" wrapText="1"/>
    </xf>
    <xf numFmtId="0" fontId="77" fillId="0" borderId="0" xfId="0" applyFont="1" applyAlignment="1">
      <alignment vertical="top"/>
    </xf>
    <xf numFmtId="0" fontId="73" fillId="0" borderId="5" xfId="0" applyFont="1" applyBorder="1" applyAlignment="1">
      <alignment vertical="center"/>
    </xf>
    <xf numFmtId="0" fontId="76" fillId="2" borderId="0" xfId="0" applyFont="1" applyFill="1" applyAlignment="1">
      <alignment vertical="center"/>
    </xf>
    <xf numFmtId="0" fontId="77" fillId="0" borderId="0" xfId="0" applyFont="1" applyAlignment="1">
      <alignment horizontal="left" vertical="top"/>
    </xf>
    <xf numFmtId="0" fontId="85" fillId="5" borderId="29" xfId="0" applyFont="1" applyFill="1" applyBorder="1" applyAlignment="1">
      <alignment horizontal="center" vertical="center" wrapText="1"/>
    </xf>
    <xf numFmtId="168" fontId="85" fillId="5" borderId="29" xfId="3" applyNumberFormat="1" applyFont="1" applyFill="1" applyBorder="1" applyAlignment="1" applyProtection="1">
      <alignment vertical="center" wrapText="1"/>
    </xf>
    <xf numFmtId="0" fontId="74" fillId="0" borderId="17" xfId="0" applyFont="1" applyBorder="1"/>
    <xf numFmtId="167" fontId="74" fillId="0" borderId="17" xfId="3" applyNumberFormat="1" applyFont="1" applyBorder="1" applyAlignment="1" applyProtection="1">
      <alignment horizontal="center"/>
    </xf>
    <xf numFmtId="9" fontId="74" fillId="0" borderId="17" xfId="4" applyFont="1" applyBorder="1" applyAlignment="1" applyProtection="1">
      <alignment horizontal="center"/>
    </xf>
    <xf numFmtId="0" fontId="74" fillId="0" borderId="17" xfId="0" applyFont="1" applyBorder="1" applyAlignment="1">
      <alignment horizontal="center"/>
    </xf>
    <xf numFmtId="0" fontId="74" fillId="0" borderId="17" xfId="3" applyNumberFormat="1" applyFont="1" applyBorder="1" applyAlignment="1" applyProtection="1">
      <alignment horizontal="center"/>
    </xf>
    <xf numFmtId="9" fontId="74" fillId="0" borderId="17" xfId="0" applyNumberFormat="1" applyFont="1" applyBorder="1" applyAlignment="1">
      <alignment horizontal="center"/>
    </xf>
    <xf numFmtId="0" fontId="74" fillId="10" borderId="17" xfId="0" applyFont="1" applyFill="1" applyBorder="1"/>
    <xf numFmtId="167" fontId="74" fillId="10" borderId="17" xfId="3" applyNumberFormat="1" applyFont="1" applyFill="1" applyBorder="1" applyAlignment="1" applyProtection="1">
      <alignment horizontal="center"/>
    </xf>
    <xf numFmtId="9" fontId="74" fillId="10" borderId="17" xfId="4" applyFont="1" applyFill="1" applyBorder="1" applyAlignment="1" applyProtection="1">
      <alignment horizontal="center"/>
    </xf>
    <xf numFmtId="0" fontId="74" fillId="10" borderId="17" xfId="0" applyFont="1" applyFill="1" applyBorder="1" applyAlignment="1">
      <alignment horizontal="center"/>
    </xf>
    <xf numFmtId="0" fontId="88" fillId="0" borderId="0" xfId="0" applyFont="1" applyAlignment="1">
      <alignment horizontal="right" vertical="center"/>
    </xf>
    <xf numFmtId="0" fontId="91" fillId="0" borderId="0" xfId="0" applyFont="1" applyAlignment="1">
      <alignment vertical="center"/>
    </xf>
    <xf numFmtId="0" fontId="73" fillId="0" borderId="0" xfId="0" applyFont="1" applyAlignment="1">
      <alignment vertical="top"/>
    </xf>
    <xf numFmtId="0" fontId="73" fillId="0" borderId="1" xfId="0" applyFont="1" applyBorder="1"/>
    <xf numFmtId="0" fontId="92" fillId="0" borderId="0" xfId="0" applyFont="1"/>
    <xf numFmtId="0" fontId="87" fillId="0" borderId="1" xfId="0" applyFont="1" applyBorder="1"/>
    <xf numFmtId="0" fontId="79" fillId="0" borderId="0" xfId="0" applyFont="1" applyAlignment="1">
      <alignment vertical="top"/>
    </xf>
    <xf numFmtId="0" fontId="76" fillId="0" borderId="0" xfId="0" applyFont="1" applyAlignment="1">
      <alignment vertical="top"/>
    </xf>
    <xf numFmtId="0" fontId="93" fillId="0" borderId="0" xfId="0" applyFont="1" applyAlignment="1">
      <alignment vertical="center"/>
    </xf>
    <xf numFmtId="0" fontId="77" fillId="0" borderId="0" xfId="0" applyFont="1" applyAlignment="1">
      <alignment vertical="top" wrapText="1"/>
    </xf>
    <xf numFmtId="0" fontId="77" fillId="0" borderId="0" xfId="0" applyFont="1" applyAlignment="1">
      <alignment vertical="center"/>
    </xf>
    <xf numFmtId="0" fontId="94" fillId="0" borderId="0" xfId="0" applyFont="1" applyAlignment="1">
      <alignment vertical="top"/>
    </xf>
    <xf numFmtId="0" fontId="95" fillId="0" borderId="0" xfId="0" applyFont="1" applyAlignment="1">
      <alignment vertical="top"/>
    </xf>
    <xf numFmtId="0" fontId="77" fillId="0" borderId="0" xfId="0" applyFont="1" applyAlignment="1">
      <alignment vertical="center" wrapText="1"/>
    </xf>
    <xf numFmtId="0" fontId="89" fillId="0" borderId="0" xfId="0" applyFont="1" applyAlignment="1">
      <alignment vertical="top"/>
    </xf>
    <xf numFmtId="0" fontId="73" fillId="8" borderId="0" xfId="0" applyFont="1" applyFill="1"/>
    <xf numFmtId="0" fontId="96" fillId="0" borderId="0" xfId="0" applyFont="1" applyAlignment="1">
      <alignment vertical="center"/>
    </xf>
    <xf numFmtId="0" fontId="97" fillId="0" borderId="0" xfId="0" applyFont="1"/>
    <xf numFmtId="0" fontId="97" fillId="0" borderId="46" xfId="0" applyFont="1" applyBorder="1"/>
    <xf numFmtId="0" fontId="97" fillId="0" borderId="47" xfId="0" applyFont="1" applyBorder="1"/>
    <xf numFmtId="0" fontId="97" fillId="0" borderId="48" xfId="0" applyFont="1" applyBorder="1"/>
    <xf numFmtId="0" fontId="97" fillId="0" borderId="49" xfId="0" applyFont="1" applyBorder="1"/>
    <xf numFmtId="0" fontId="77" fillId="0" borderId="0" xfId="0" applyFont="1" applyAlignment="1" applyProtection="1">
      <alignment vertical="top"/>
      <protection locked="0"/>
    </xf>
    <xf numFmtId="0" fontId="77" fillId="0" borderId="0" xfId="0" applyFont="1" applyAlignment="1" applyProtection="1">
      <alignment vertical="top" wrapText="1"/>
      <protection locked="0"/>
    </xf>
    <xf numFmtId="0" fontId="97" fillId="0" borderId="49" xfId="0" applyFont="1" applyBorder="1" applyProtection="1">
      <protection locked="0"/>
    </xf>
    <xf numFmtId="0" fontId="97" fillId="0" borderId="48" xfId="0" applyFont="1" applyBorder="1" applyProtection="1">
      <protection locked="0"/>
    </xf>
    <xf numFmtId="0" fontId="102" fillId="10" borderId="17" xfId="0" applyFont="1" applyFill="1" applyBorder="1" applyProtection="1">
      <protection locked="0"/>
    </xf>
    <xf numFmtId="0" fontId="102" fillId="10" borderId="17" xfId="0" quotePrefix="1" applyFont="1" applyFill="1" applyBorder="1" applyAlignment="1" applyProtection="1">
      <alignment horizontal="center"/>
      <protection locked="0"/>
    </xf>
    <xf numFmtId="9" fontId="102" fillId="10" borderId="17" xfId="4" applyFont="1" applyFill="1" applyBorder="1" applyAlignment="1" applyProtection="1">
      <alignment horizontal="center"/>
      <protection locked="0"/>
    </xf>
    <xf numFmtId="0" fontId="102" fillId="10" borderId="17" xfId="0" applyFont="1" applyFill="1" applyBorder="1" applyAlignment="1" applyProtection="1">
      <alignment horizontal="center"/>
      <protection locked="0"/>
    </xf>
    <xf numFmtId="169" fontId="102" fillId="10" borderId="17" xfId="3" applyNumberFormat="1" applyFont="1" applyFill="1" applyBorder="1" applyAlignment="1" applyProtection="1">
      <alignment horizontal="center"/>
      <protection locked="0"/>
    </xf>
    <xf numFmtId="0" fontId="102" fillId="0" borderId="17" xfId="0" applyFont="1" applyBorder="1" applyProtection="1">
      <protection locked="0"/>
    </xf>
    <xf numFmtId="0" fontId="102" fillId="0" borderId="17" xfId="0" quotePrefix="1" applyFont="1" applyBorder="1" applyAlignment="1" applyProtection="1">
      <alignment horizontal="center"/>
      <protection locked="0"/>
    </xf>
    <xf numFmtId="9" fontId="102" fillId="0" borderId="17" xfId="4" applyFont="1" applyBorder="1" applyAlignment="1" applyProtection="1">
      <alignment horizontal="center"/>
      <protection locked="0"/>
    </xf>
    <xf numFmtId="0" fontId="102" fillId="0" borderId="17" xfId="0" applyFont="1" applyBorder="1" applyAlignment="1" applyProtection="1">
      <alignment horizontal="center"/>
      <protection locked="0"/>
    </xf>
    <xf numFmtId="169" fontId="102" fillId="0" borderId="17" xfId="3" applyNumberFormat="1" applyFont="1" applyBorder="1" applyAlignment="1" applyProtection="1">
      <alignment horizontal="center"/>
      <protection locked="0"/>
    </xf>
    <xf numFmtId="172" fontId="102" fillId="10" borderId="17" xfId="3" applyNumberFormat="1" applyFont="1" applyFill="1" applyBorder="1" applyAlignment="1" applyProtection="1">
      <alignment horizontal="center"/>
    </xf>
    <xf numFmtId="172" fontId="102" fillId="0" borderId="17" xfId="3" applyNumberFormat="1" applyFont="1" applyBorder="1" applyAlignment="1" applyProtection="1">
      <alignment horizontal="center"/>
    </xf>
    <xf numFmtId="0" fontId="104" fillId="9" borderId="29" xfId="0" applyFont="1" applyFill="1" applyBorder="1" applyAlignment="1">
      <alignment horizontal="center" vertical="center" wrapText="1"/>
    </xf>
    <xf numFmtId="166" fontId="104" fillId="9" borderId="29" xfId="3" applyNumberFormat="1" applyFont="1" applyFill="1" applyBorder="1" applyAlignment="1" applyProtection="1">
      <alignment horizontal="center" vertical="center" wrapText="1"/>
    </xf>
    <xf numFmtId="0" fontId="36" fillId="0" borderId="0" xfId="0" applyFont="1" applyAlignment="1">
      <alignment horizontal="left" vertical="top"/>
    </xf>
    <xf numFmtId="0" fontId="33" fillId="0" borderId="0" xfId="0" applyFont="1" applyAlignment="1">
      <alignment horizontal="left" vertical="top" wrapText="1"/>
    </xf>
    <xf numFmtId="0" fontId="98" fillId="0" borderId="50" xfId="1" applyFont="1" applyBorder="1" applyAlignment="1" applyProtection="1">
      <alignment horizontal="left"/>
      <protection locked="0"/>
    </xf>
    <xf numFmtId="0" fontId="98" fillId="0" borderId="51" xfId="1" applyFont="1" applyBorder="1" applyAlignment="1" applyProtection="1">
      <alignment horizontal="left"/>
      <protection locked="0"/>
    </xf>
    <xf numFmtId="0" fontId="98" fillId="0" borderId="48" xfId="1" applyFont="1" applyBorder="1" applyAlignment="1" applyProtection="1">
      <alignment horizontal="left"/>
      <protection locked="0"/>
    </xf>
    <xf numFmtId="0" fontId="77" fillId="0" borderId="53" xfId="0" applyFont="1" applyBorder="1" applyAlignment="1">
      <alignment horizontal="left" vertical="top" wrapText="1"/>
    </xf>
    <xf numFmtId="0" fontId="77" fillId="0" borderId="52" xfId="0" applyFont="1" applyBorder="1" applyAlignment="1">
      <alignment horizontal="left" vertical="top" wrapText="1"/>
    </xf>
    <xf numFmtId="0" fontId="77" fillId="0" borderId="54" xfId="0" applyFont="1" applyBorder="1" applyAlignment="1">
      <alignment horizontal="left" vertical="top" wrapText="1"/>
    </xf>
    <xf numFmtId="0" fontId="77" fillId="0" borderId="12" xfId="0" applyFont="1" applyBorder="1" applyAlignment="1">
      <alignment horizontal="left" vertical="top" wrapText="1"/>
    </xf>
    <xf numFmtId="0" fontId="77" fillId="0" borderId="0" xfId="0" applyFont="1" applyAlignment="1">
      <alignment horizontal="left" vertical="top" wrapText="1"/>
    </xf>
    <xf numFmtId="0" fontId="77" fillId="0" borderId="19" xfId="0" applyFont="1" applyBorder="1" applyAlignment="1">
      <alignment horizontal="left" vertical="top" wrapText="1"/>
    </xf>
    <xf numFmtId="0" fontId="77" fillId="0" borderId="23" xfId="0" applyFont="1" applyBorder="1" applyAlignment="1">
      <alignment horizontal="left" vertical="top" wrapText="1"/>
    </xf>
    <xf numFmtId="0" fontId="77" fillId="0" borderId="41" xfId="0" applyFont="1" applyBorder="1" applyAlignment="1">
      <alignment horizontal="left" vertical="top" wrapText="1"/>
    </xf>
    <xf numFmtId="0" fontId="77" fillId="0" borderId="6" xfId="0" applyFont="1" applyBorder="1" applyAlignment="1">
      <alignment horizontal="left" vertical="top" wrapText="1"/>
    </xf>
    <xf numFmtId="0" fontId="77" fillId="0" borderId="51" xfId="0" applyFont="1" applyBorder="1" applyAlignment="1">
      <alignment horizontal="left" vertical="top" wrapText="1"/>
    </xf>
    <xf numFmtId="0" fontId="76" fillId="0" borderId="0" xfId="0" applyFont="1" applyAlignment="1">
      <alignment horizontal="left" vertical="top"/>
    </xf>
    <xf numFmtId="173" fontId="77" fillId="8" borderId="21" xfId="3" applyNumberFormat="1" applyFont="1" applyFill="1" applyBorder="1" applyAlignment="1" applyProtection="1">
      <alignment horizontal="right" vertical="center" indent="1"/>
      <protection locked="0"/>
    </xf>
    <xf numFmtId="173" fontId="77" fillId="8" borderId="22" xfId="3" applyNumberFormat="1" applyFont="1" applyFill="1" applyBorder="1" applyAlignment="1" applyProtection="1">
      <alignment horizontal="right" vertical="center" indent="1"/>
      <protection locked="0"/>
    </xf>
    <xf numFmtId="173" fontId="77" fillId="8" borderId="57" xfId="3" applyNumberFormat="1" applyFont="1" applyFill="1" applyBorder="1" applyAlignment="1" applyProtection="1">
      <alignment horizontal="right" vertical="center" indent="1"/>
      <protection locked="0"/>
    </xf>
    <xf numFmtId="0" fontId="77" fillId="8" borderId="21" xfId="0" applyFont="1" applyFill="1" applyBorder="1" applyAlignment="1">
      <alignment horizontal="right" vertical="center" indent="1"/>
    </xf>
    <xf numFmtId="0" fontId="77" fillId="8" borderId="22" xfId="0" applyFont="1" applyFill="1" applyBorder="1" applyAlignment="1">
      <alignment horizontal="right" vertical="center" indent="1"/>
    </xf>
    <xf numFmtId="0" fontId="77" fillId="8" borderId="57" xfId="0" applyFont="1" applyFill="1" applyBorder="1" applyAlignment="1">
      <alignment horizontal="right" vertical="center" indent="1"/>
    </xf>
    <xf numFmtId="165" fontId="77" fillId="8" borderId="21" xfId="0" applyNumberFormat="1" applyFont="1" applyFill="1" applyBorder="1" applyAlignment="1">
      <alignment horizontal="right" vertical="center" indent="1"/>
    </xf>
    <xf numFmtId="165" fontId="77" fillId="8" borderId="22" xfId="0" applyNumberFormat="1" applyFont="1" applyFill="1" applyBorder="1" applyAlignment="1">
      <alignment horizontal="right" vertical="center" indent="1"/>
    </xf>
    <xf numFmtId="165" fontId="77" fillId="8" borderId="57" xfId="0" applyNumberFormat="1" applyFont="1" applyFill="1" applyBorder="1" applyAlignment="1">
      <alignment horizontal="right" vertical="center" indent="1"/>
    </xf>
    <xf numFmtId="0" fontId="68" fillId="2" borderId="12" xfId="2" applyFont="1" applyFill="1" applyBorder="1" applyAlignment="1" applyProtection="1">
      <alignment horizontal="left" vertical="center"/>
      <protection locked="0"/>
    </xf>
    <xf numFmtId="0" fontId="68" fillId="2" borderId="0" xfId="2" applyFont="1" applyFill="1" applyAlignment="1" applyProtection="1">
      <alignment horizontal="left" vertical="center"/>
      <protection locked="0"/>
    </xf>
    <xf numFmtId="0" fontId="68" fillId="2" borderId="19" xfId="2" applyFont="1" applyFill="1" applyBorder="1" applyAlignment="1" applyProtection="1">
      <alignment horizontal="left" vertical="center"/>
      <protection locked="0"/>
    </xf>
    <xf numFmtId="0" fontId="6" fillId="2" borderId="3" xfId="0" applyFont="1" applyFill="1" applyBorder="1" applyAlignment="1">
      <alignment horizontal="center" vertical="center"/>
    </xf>
    <xf numFmtId="0" fontId="43" fillId="2" borderId="14" xfId="0" applyFont="1" applyFill="1" applyBorder="1" applyAlignment="1">
      <alignment horizontal="center" vertical="center"/>
    </xf>
    <xf numFmtId="0" fontId="43" fillId="2" borderId="4" xfId="0" applyFont="1" applyFill="1" applyBorder="1" applyAlignment="1">
      <alignment horizontal="center" vertical="center"/>
    </xf>
    <xf numFmtId="0" fontId="63" fillId="2" borderId="1" xfId="0" applyFont="1" applyFill="1" applyBorder="1" applyAlignment="1">
      <alignment horizontal="center" vertical="center"/>
    </xf>
    <xf numFmtId="0" fontId="63" fillId="2" borderId="5" xfId="0" applyFont="1" applyFill="1" applyBorder="1" applyAlignment="1">
      <alignment horizontal="center" vertical="center"/>
    </xf>
    <xf numFmtId="0" fontId="63" fillId="2" borderId="14" xfId="0" applyFont="1" applyFill="1" applyBorder="1" applyAlignment="1">
      <alignment horizontal="center" vertical="center"/>
    </xf>
    <xf numFmtId="0" fontId="63" fillId="2" borderId="4" xfId="0" applyFont="1" applyFill="1" applyBorder="1" applyAlignment="1">
      <alignment horizontal="center" vertical="center"/>
    </xf>
    <xf numFmtId="0" fontId="68" fillId="2" borderId="0" xfId="2" applyFont="1" applyFill="1" applyAlignment="1">
      <alignment horizontal="left" vertical="center"/>
    </xf>
    <xf numFmtId="0" fontId="65" fillId="2" borderId="7" xfId="0" applyFont="1" applyFill="1" applyBorder="1" applyAlignment="1">
      <alignment horizontal="left" vertical="center"/>
    </xf>
    <xf numFmtId="0" fontId="65" fillId="2" borderId="13" xfId="0" applyFont="1" applyFill="1" applyBorder="1" applyAlignment="1">
      <alignment horizontal="left" vertical="center"/>
    </xf>
    <xf numFmtId="0" fontId="65" fillId="2" borderId="20" xfId="0" applyFont="1" applyFill="1" applyBorder="1" applyAlignment="1">
      <alignment horizontal="left" vertical="center"/>
    </xf>
    <xf numFmtId="0" fontId="36" fillId="2" borderId="7" xfId="0" applyFont="1" applyFill="1" applyBorder="1" applyAlignment="1">
      <alignment horizontal="left" vertical="center"/>
    </xf>
    <xf numFmtId="0" fontId="36" fillId="2" borderId="23" xfId="0" applyFont="1" applyFill="1" applyBorder="1" applyAlignment="1">
      <alignment horizontal="left" vertical="center"/>
    </xf>
    <xf numFmtId="0" fontId="33" fillId="2" borderId="0" xfId="0" applyFont="1" applyFill="1" applyAlignment="1">
      <alignment horizontal="left" vertical="top" wrapText="1"/>
    </xf>
    <xf numFmtId="0" fontId="33" fillId="2" borderId="19" xfId="0" applyFont="1" applyFill="1" applyBorder="1" applyAlignment="1">
      <alignment horizontal="left" vertical="top" wrapText="1"/>
    </xf>
    <xf numFmtId="165" fontId="33" fillId="3" borderId="30" xfId="0" applyNumberFormat="1" applyFont="1" applyFill="1" applyBorder="1" applyAlignment="1">
      <alignment horizontal="right" vertical="center" indent="2"/>
    </xf>
    <xf numFmtId="165" fontId="33" fillId="3" borderId="31" xfId="0" applyNumberFormat="1" applyFont="1" applyFill="1" applyBorder="1" applyAlignment="1">
      <alignment horizontal="right" vertical="center" indent="2"/>
    </xf>
    <xf numFmtId="0" fontId="59" fillId="2" borderId="7" xfId="0" applyFont="1" applyFill="1" applyBorder="1" applyAlignment="1">
      <alignment horizontal="left" vertical="center"/>
    </xf>
    <xf numFmtId="0" fontId="59" fillId="2" borderId="23" xfId="0" applyFont="1" applyFill="1" applyBorder="1" applyAlignment="1">
      <alignment horizontal="left" vertical="center"/>
    </xf>
    <xf numFmtId="168" fontId="33" fillId="3" borderId="30" xfId="3" applyNumberFormat="1" applyFont="1" applyFill="1" applyBorder="1" applyAlignment="1">
      <alignment horizontal="left" vertical="center" indent="1"/>
    </xf>
    <xf numFmtId="168" fontId="33" fillId="3" borderId="31" xfId="3" applyNumberFormat="1" applyFont="1" applyFill="1" applyBorder="1" applyAlignment="1">
      <alignment horizontal="left" vertical="center" indent="1"/>
    </xf>
    <xf numFmtId="166" fontId="33" fillId="3" borderId="30" xfId="3" applyNumberFormat="1" applyFont="1" applyFill="1" applyBorder="1" applyAlignment="1">
      <alignment horizontal="left" vertical="center" indent="1"/>
    </xf>
    <xf numFmtId="166" fontId="33" fillId="3" borderId="31" xfId="3" applyNumberFormat="1" applyFont="1" applyFill="1" applyBorder="1" applyAlignment="1">
      <alignment horizontal="left" vertical="center" indent="1"/>
    </xf>
    <xf numFmtId="0" fontId="99" fillId="0" borderId="0" xfId="0" applyFont="1" applyAlignment="1">
      <alignment horizontal="left" vertical="top" wrapText="1"/>
    </xf>
    <xf numFmtId="0" fontId="82" fillId="5" borderId="7" xfId="0" applyFont="1" applyFill="1" applyBorder="1" applyAlignment="1">
      <alignment horizontal="left" vertical="center" wrapText="1"/>
    </xf>
    <xf numFmtId="0" fontId="82" fillId="5" borderId="23" xfId="0" applyFont="1" applyFill="1" applyBorder="1" applyAlignment="1">
      <alignment horizontal="left" vertical="center"/>
    </xf>
    <xf numFmtId="169" fontId="77" fillId="3" borderId="24" xfId="3" applyNumberFormat="1" applyFont="1" applyFill="1" applyBorder="1" applyAlignment="1" applyProtection="1">
      <alignment horizontal="center" vertical="center"/>
    </xf>
    <xf numFmtId="169" fontId="77" fillId="3" borderId="25" xfId="3" applyNumberFormat="1" applyFont="1" applyFill="1" applyBorder="1" applyAlignment="1" applyProtection="1">
      <alignment horizontal="center" vertical="center"/>
    </xf>
    <xf numFmtId="0" fontId="76" fillId="2" borderId="7" xfId="0" applyFont="1" applyFill="1" applyBorder="1" applyAlignment="1">
      <alignment horizontal="left" vertical="center"/>
    </xf>
    <xf numFmtId="0" fontId="76" fillId="2" borderId="23" xfId="0" applyFont="1" applyFill="1" applyBorder="1" applyAlignment="1">
      <alignment horizontal="left" vertical="center"/>
    </xf>
    <xf numFmtId="0" fontId="90" fillId="2" borderId="7" xfId="0" applyFont="1" applyFill="1" applyBorder="1" applyAlignment="1">
      <alignment horizontal="left" vertical="center"/>
    </xf>
    <xf numFmtId="0" fontId="90" fillId="2" borderId="23" xfId="0" applyFont="1" applyFill="1" applyBorder="1" applyAlignment="1">
      <alignment horizontal="left" vertical="center"/>
    </xf>
    <xf numFmtId="165" fontId="87" fillId="8" borderId="55" xfId="0" applyNumberFormat="1" applyFont="1" applyFill="1" applyBorder="1" applyAlignment="1">
      <alignment horizontal="center" vertical="center" wrapText="1"/>
    </xf>
    <xf numFmtId="165" fontId="87" fillId="8" borderId="56" xfId="0" applyNumberFormat="1" applyFont="1" applyFill="1" applyBorder="1" applyAlignment="1">
      <alignment horizontal="center" vertical="center" wrapText="1"/>
    </xf>
    <xf numFmtId="0" fontId="90" fillId="2" borderId="39" xfId="0" applyFont="1" applyFill="1" applyBorder="1" applyAlignment="1">
      <alignment horizontal="left" vertical="center"/>
    </xf>
    <xf numFmtId="0" fontId="90" fillId="2" borderId="12" xfId="0" applyFont="1" applyFill="1" applyBorder="1" applyAlignment="1">
      <alignment horizontal="left" vertical="center"/>
    </xf>
    <xf numFmtId="0" fontId="90" fillId="2" borderId="40" xfId="0" applyFont="1" applyFill="1" applyBorder="1" applyAlignment="1">
      <alignment horizontal="left" vertical="center"/>
    </xf>
    <xf numFmtId="0" fontId="90" fillId="2" borderId="0" xfId="0" applyFont="1" applyFill="1" applyAlignment="1">
      <alignment horizontal="left" vertical="center" wrapText="1"/>
    </xf>
    <xf numFmtId="0" fontId="90" fillId="2" borderId="40" xfId="0" applyFont="1" applyFill="1" applyBorder="1" applyAlignment="1">
      <alignment horizontal="left" vertical="center" wrapText="1"/>
    </xf>
    <xf numFmtId="0" fontId="90" fillId="2" borderId="0" xfId="0" applyFont="1" applyFill="1" applyAlignment="1">
      <alignment horizontal="left" vertical="center"/>
    </xf>
    <xf numFmtId="0" fontId="88" fillId="2" borderId="7" xfId="0" applyFont="1" applyFill="1" applyBorder="1" applyAlignment="1">
      <alignment horizontal="left" vertical="center"/>
    </xf>
    <xf numFmtId="0" fontId="88" fillId="2" borderId="23" xfId="0" applyFont="1" applyFill="1" applyBorder="1" applyAlignment="1">
      <alignment horizontal="left" vertical="center"/>
    </xf>
    <xf numFmtId="169" fontId="87" fillId="8" borderId="55" xfId="3" applyNumberFormat="1" applyFont="1" applyFill="1" applyBorder="1" applyAlignment="1" applyProtection="1">
      <alignment horizontal="center" vertical="center" wrapText="1"/>
    </xf>
    <xf numFmtId="169" fontId="87" fillId="8" borderId="56" xfId="3" applyNumberFormat="1" applyFont="1" applyFill="1" applyBorder="1" applyAlignment="1" applyProtection="1">
      <alignment horizontal="center" vertical="center" wrapText="1"/>
    </xf>
  </cellXfs>
  <cellStyles count="5">
    <cellStyle name="Comma" xfId="3" builtinId="3"/>
    <cellStyle name="Hyperlink" xfId="1" builtinId="8"/>
    <cellStyle name="Normal" xfId="0" builtinId="0"/>
    <cellStyle name="Normal 2" xfId="2" xr:uid="{00000000-0005-0000-0000-000003000000}"/>
    <cellStyle name="Per cent" xfId="4" builtinId="5"/>
  </cellStyles>
  <dxfs count="56">
    <dxf>
      <font>
        <i/>
      </font>
    </dxf>
    <dxf>
      <numFmt numFmtId="0" formatCode="General"/>
    </dxf>
    <dxf>
      <font>
        <b val="0"/>
        <i/>
        <strike val="0"/>
        <condense val="0"/>
        <extend val="0"/>
        <outline val="0"/>
        <shadow val="0"/>
        <u val="none"/>
        <vertAlign val="baseline"/>
        <sz val="11"/>
        <color theme="1"/>
        <name val="Calibri"/>
        <family val="2"/>
        <scheme val="minor"/>
      </font>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0" formatCode="General"/>
      <border diagonalUp="0" diagonalDown="0" outline="0">
        <left style="thin">
          <color indexed="64"/>
        </left>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vertical/>
        <horizontal/>
      </border>
    </dxf>
    <dxf>
      <border outline="0">
        <top style="thin">
          <color theme="9"/>
        </top>
        <bottom style="thin">
          <color indexed="64"/>
        </bottom>
      </border>
    </dxf>
    <dxf>
      <font>
        <b/>
        <i val="0"/>
        <strike val="0"/>
        <condense val="0"/>
        <extend val="0"/>
        <outline val="0"/>
        <shadow val="0"/>
        <u val="none"/>
        <vertAlign val="baseline"/>
        <sz val="11"/>
        <color theme="0"/>
        <name val="Calibri"/>
        <family val="2"/>
        <scheme val="minor"/>
      </font>
      <fill>
        <patternFill patternType="solid">
          <fgColor theme="9"/>
          <bgColor theme="9"/>
        </patternFill>
      </fill>
    </dxf>
    <dxf>
      <numFmt numFmtId="0" formatCode="General"/>
    </dxf>
    <dxf>
      <numFmt numFmtId="165" formatCode="[$€-2]\ #,##0"/>
    </dxf>
    <dxf>
      <numFmt numFmtId="0" formatCode="General"/>
    </dxf>
    <dxf>
      <font>
        <b val="0"/>
        <i val="0"/>
        <strike val="0"/>
        <condense val="0"/>
        <extend val="0"/>
        <outline val="0"/>
        <shadow val="0"/>
        <u val="none"/>
        <vertAlign val="baseline"/>
        <sz val="11"/>
        <color theme="1"/>
        <name val="Calibri"/>
        <scheme val="minor"/>
      </font>
      <border diagonalUp="0" diagonalDown="0">
        <left/>
        <right/>
        <top style="thin">
          <color theme="1"/>
        </top>
        <bottom/>
        <vertical/>
        <horizontal/>
      </border>
    </dxf>
    <dxf>
      <border outline="0">
        <left style="thin">
          <color theme="1"/>
        </left>
        <top style="thin">
          <color theme="4"/>
        </top>
      </border>
    </dxf>
    <dxf>
      <font>
        <b val="0"/>
        <i val="0"/>
        <strike val="0"/>
        <condense val="0"/>
        <extend val="0"/>
        <outline val="0"/>
        <shadow val="0"/>
        <u val="none"/>
        <vertAlign val="baseline"/>
        <sz val="11"/>
        <color theme="1"/>
        <name val="Calibri"/>
        <family val="2"/>
        <scheme val="minor"/>
      </font>
      <border diagonalUp="0" diagonalDown="0">
        <left/>
        <right/>
        <top style="thin">
          <color theme="9"/>
        </top>
        <bottom/>
        <vertical/>
        <horizontal/>
      </border>
    </dxf>
    <dxf>
      <font>
        <b val="0"/>
        <i val="0"/>
        <strike val="0"/>
        <condense val="0"/>
        <extend val="0"/>
        <outline val="0"/>
        <shadow val="0"/>
        <u val="none"/>
        <vertAlign val="baseline"/>
        <sz val="11"/>
        <color theme="1"/>
        <name val="Calibri"/>
        <family val="2"/>
        <scheme val="minor"/>
      </font>
      <border diagonalUp="0" diagonalDown="0">
        <left/>
        <right/>
        <top style="thin">
          <color theme="9"/>
        </top>
        <bottom/>
        <vertical/>
        <horizontal/>
      </border>
    </dxf>
    <dxf>
      <border outline="0">
        <left style="thin">
          <color theme="1"/>
        </left>
        <right style="thin">
          <color theme="9"/>
        </right>
        <top style="thin">
          <color theme="4"/>
        </top>
      </border>
    </dxf>
    <dxf>
      <font>
        <b val="0"/>
        <i val="0"/>
        <strike val="0"/>
        <condense val="0"/>
        <extend val="0"/>
        <outline val="0"/>
        <shadow val="0"/>
        <u val="none"/>
        <vertAlign val="baseline"/>
        <sz val="11"/>
        <color theme="1"/>
        <name val="Calibri"/>
        <family val="2"/>
        <scheme val="minor"/>
      </font>
    </dxf>
    <dxf>
      <font>
        <b/>
        <i val="0"/>
        <strike val="0"/>
        <condense val="0"/>
        <extend val="0"/>
        <outline val="0"/>
        <shadow val="0"/>
        <u val="none"/>
        <vertAlign val="baseline"/>
        <sz val="11"/>
        <color theme="0"/>
        <name val="Calibri"/>
        <family val="2"/>
        <scheme val="minor"/>
      </font>
      <fill>
        <patternFill patternType="solid">
          <fgColor theme="9"/>
          <bgColor theme="9"/>
        </patternFill>
      </fill>
    </dxf>
    <dxf>
      <font>
        <b val="0"/>
        <i val="0"/>
        <strike val="0"/>
        <condense val="0"/>
        <extend val="0"/>
        <outline val="0"/>
        <shadow val="0"/>
        <u val="none"/>
        <vertAlign val="baseline"/>
        <sz val="11"/>
        <color theme="1"/>
        <name val="Calibri"/>
        <scheme val="minor"/>
      </font>
      <border diagonalUp="0" diagonalDown="0">
        <left/>
        <right/>
        <top style="thin">
          <color theme="1"/>
        </top>
        <bottom/>
        <vertical/>
        <horizontal/>
      </border>
    </dxf>
    <dxf>
      <border outline="0">
        <left style="thin">
          <color theme="1"/>
        </left>
        <top style="thin">
          <color theme="4"/>
        </top>
      </border>
    </dxf>
    <dxf>
      <font>
        <b/>
        <i val="0"/>
        <strike val="0"/>
        <condense val="0"/>
        <extend val="0"/>
        <outline val="0"/>
        <shadow val="0"/>
        <u val="none"/>
        <vertAlign val="baseline"/>
        <sz val="11"/>
        <color theme="1"/>
        <name val="Calibri"/>
        <scheme val="minor"/>
      </font>
    </dxf>
    <dxf>
      <font>
        <b/>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family val="2"/>
        <scheme val="minor"/>
      </font>
      <border diagonalUp="0" diagonalDown="0">
        <left style="thin">
          <color theme="0"/>
        </left>
        <right/>
        <top style="thin">
          <color theme="0"/>
        </top>
        <bottom style="thin">
          <color theme="0"/>
        </bottom>
        <vertical/>
        <horizontal/>
      </border>
    </dxf>
    <dxf>
      <font>
        <b val="0"/>
        <i val="0"/>
        <strike val="0"/>
        <condense val="0"/>
        <extend val="0"/>
        <outline val="0"/>
        <shadow val="0"/>
        <u val="none"/>
        <vertAlign val="baseline"/>
        <sz val="11"/>
        <color theme="1"/>
        <name val="Calibri"/>
        <family val="2"/>
        <scheme val="minor"/>
      </font>
      <numFmt numFmtId="0" formatCode="General"/>
      <border diagonalUp="0" diagonalDown="0">
        <left style="thin">
          <color theme="0"/>
        </left>
        <right/>
        <top style="thin">
          <color theme="0"/>
        </top>
        <bottom style="thin">
          <color theme="0"/>
        </bottom>
        <vertical/>
        <horizontal/>
      </border>
    </dxf>
    <dxf>
      <font>
        <b val="0"/>
        <i val="0"/>
        <strike val="0"/>
        <condense val="0"/>
        <extend val="0"/>
        <outline val="0"/>
        <shadow val="0"/>
        <u val="none"/>
        <vertAlign val="baseline"/>
        <sz val="11"/>
        <color theme="1"/>
        <name val="Calibri"/>
        <family val="2"/>
        <scheme val="minor"/>
      </font>
      <numFmt numFmtId="0" formatCode="General"/>
      <border diagonalUp="0" diagonalDown="0">
        <left style="thin">
          <color theme="0"/>
        </left>
        <right/>
        <top style="thin">
          <color theme="0"/>
        </top>
        <bottom style="thin">
          <color theme="0"/>
        </bottom>
        <vertical/>
        <horizontal/>
      </border>
    </dxf>
    <dxf>
      <font>
        <b val="0"/>
        <i val="0"/>
        <strike val="0"/>
        <condense val="0"/>
        <extend val="0"/>
        <outline val="0"/>
        <shadow val="0"/>
        <u val="none"/>
        <vertAlign val="baseline"/>
        <sz val="11"/>
        <color theme="1"/>
        <name val="Calibri"/>
        <family val="2"/>
        <scheme val="minor"/>
      </font>
      <border diagonalUp="0" diagonalDown="0">
        <left style="thin">
          <color theme="0"/>
        </left>
        <right style="thin">
          <color theme="0"/>
        </right>
        <top style="thin">
          <color theme="0"/>
        </top>
        <bottom style="thin">
          <color theme="0"/>
        </bottom>
        <vertical/>
        <horizontal/>
      </border>
    </dxf>
    <dxf>
      <font>
        <b val="0"/>
        <i val="0"/>
        <strike val="0"/>
        <condense val="0"/>
        <extend val="0"/>
        <outline val="0"/>
        <shadow val="0"/>
        <u val="none"/>
        <vertAlign val="baseline"/>
        <sz val="11"/>
        <color theme="1"/>
        <name val="Calibri"/>
        <family val="2"/>
        <scheme val="minor"/>
      </font>
      <border diagonalUp="0" diagonalDown="0">
        <left/>
        <right style="thin">
          <color theme="0"/>
        </right>
        <top style="thin">
          <color theme="0"/>
        </top>
        <bottom style="thin">
          <color theme="0"/>
        </bottom>
        <vertical/>
        <horizontal/>
      </border>
    </dxf>
    <dxf>
      <border outline="0">
        <top style="thin">
          <color theme="0"/>
        </top>
      </border>
    </dxf>
    <dxf>
      <border outline="0">
        <bottom style="thin">
          <color theme="0"/>
        </bottom>
      </border>
    </dxf>
    <dxf>
      <border outline="0">
        <left style="thin">
          <color theme="0"/>
        </left>
        <right style="thin">
          <color theme="0"/>
        </right>
        <top style="thin">
          <color theme="0"/>
        </top>
        <bottom style="thin">
          <color theme="0"/>
        </bottom>
      </border>
    </dxf>
    <dxf>
      <alignment horizontal="general" vertical="center" textRotation="0" indent="0" justifyLastLine="0" shrinkToFit="0" readingOrder="0"/>
    </dxf>
    <dxf>
      <font>
        <b/>
        <i val="0"/>
        <strike val="0"/>
        <condense val="0"/>
        <extend val="0"/>
        <outline val="0"/>
        <shadow val="0"/>
        <u val="none"/>
        <vertAlign val="baseline"/>
        <sz val="11"/>
        <color theme="1"/>
        <name val="Calibri"/>
        <family val="2"/>
        <scheme val="minor"/>
      </font>
    </dxf>
    <dxf>
      <font>
        <strike val="0"/>
        <outline val="0"/>
        <shadow val="0"/>
        <u val="none"/>
        <vertAlign val="baseline"/>
        <sz val="10"/>
        <color rgb="FF767676"/>
        <name val="Plus Jakarta Sans"/>
        <scheme val="none"/>
      </font>
      <numFmt numFmtId="0" formatCode="General"/>
      <alignment horizontal="center" vertical="bottom" textRotation="0" wrapText="0" indent="0" justifyLastLine="0" shrinkToFit="0" readingOrder="0"/>
      <border diagonalUp="0" diagonalDown="0" outline="0">
        <left style="thin">
          <color rgb="FF767676"/>
        </left>
        <right style="thin">
          <color rgb="FF767676"/>
        </right>
        <top style="thin">
          <color rgb="FF767676"/>
        </top>
        <bottom style="thin">
          <color rgb="FF767676"/>
        </bottom>
      </border>
      <protection locked="1" hidden="0"/>
    </dxf>
    <dxf>
      <font>
        <b val="0"/>
        <i val="0"/>
        <strike val="0"/>
        <condense val="0"/>
        <extend val="0"/>
        <outline val="0"/>
        <shadow val="0"/>
        <u val="none"/>
        <vertAlign val="baseline"/>
        <sz val="10"/>
        <color rgb="FF767676"/>
        <name val="Plus Jakarta Sans"/>
        <scheme val="none"/>
      </font>
      <numFmt numFmtId="0" formatCode="General"/>
      <alignment horizontal="center" vertical="bottom" textRotation="0" wrapText="0" indent="0" justifyLastLine="0" shrinkToFit="0" readingOrder="0"/>
      <border diagonalUp="0" diagonalDown="0" outline="0">
        <left style="thin">
          <color rgb="FF767676"/>
        </left>
        <right style="thin">
          <color rgb="FF767676"/>
        </right>
        <top style="thin">
          <color rgb="FF767676"/>
        </top>
        <bottom style="thin">
          <color rgb="FF767676"/>
        </bottom>
      </border>
      <protection locked="1" hidden="0"/>
    </dxf>
    <dxf>
      <font>
        <strike val="0"/>
        <outline val="0"/>
        <shadow val="0"/>
        <u val="none"/>
        <vertAlign val="baseline"/>
        <sz val="10"/>
        <color rgb="FF767676"/>
        <name val="Plus Jakarta Sans"/>
        <scheme val="none"/>
      </font>
      <numFmt numFmtId="13" formatCode="0%"/>
      <alignment horizontal="center" vertical="bottom" textRotation="0" wrapText="0" indent="0" justifyLastLine="0" shrinkToFit="0" readingOrder="0"/>
      <border diagonalUp="0" diagonalDown="0" outline="0">
        <left style="thin">
          <color rgb="FF767676"/>
        </left>
        <right style="thin">
          <color rgb="FF767676"/>
        </right>
        <top style="thin">
          <color rgb="FF767676"/>
        </top>
        <bottom style="thin">
          <color rgb="FF767676"/>
        </bottom>
      </border>
      <protection locked="1" hidden="0"/>
    </dxf>
    <dxf>
      <font>
        <strike val="0"/>
        <outline val="0"/>
        <shadow val="0"/>
        <u val="none"/>
        <vertAlign val="baseline"/>
        <sz val="10"/>
        <color rgb="FF767676"/>
        <name val="Plus Jakarta Sans"/>
        <scheme val="none"/>
      </font>
      <numFmt numFmtId="167" formatCode="0.000"/>
      <alignment horizontal="center" vertical="bottom" textRotation="0" wrapText="0" indent="0" justifyLastLine="0" shrinkToFit="0" readingOrder="0"/>
      <border diagonalUp="0" diagonalDown="0" outline="0">
        <left style="thin">
          <color rgb="FF767676"/>
        </left>
        <right style="thin">
          <color rgb="FF767676"/>
        </right>
        <top style="thin">
          <color rgb="FF767676"/>
        </top>
        <bottom style="thin">
          <color rgb="FF767676"/>
        </bottom>
      </border>
      <protection locked="1" hidden="0"/>
    </dxf>
    <dxf>
      <font>
        <strike val="0"/>
        <outline val="0"/>
        <shadow val="0"/>
        <u val="none"/>
        <vertAlign val="baseline"/>
        <sz val="10"/>
        <color rgb="FF767676"/>
        <name val="Plus Jakarta Sans"/>
        <scheme val="none"/>
      </font>
      <numFmt numFmtId="0" formatCode="General"/>
      <alignment horizontal="center" vertical="bottom" textRotation="0" wrapText="0" indent="0" justifyLastLine="0" shrinkToFit="0" readingOrder="0"/>
      <border diagonalUp="0" diagonalDown="0" outline="0">
        <left style="thin">
          <color rgb="FF767676"/>
        </left>
        <right style="thin">
          <color rgb="FF767676"/>
        </right>
        <top style="thin">
          <color rgb="FF767676"/>
        </top>
        <bottom style="thin">
          <color rgb="FF767676"/>
        </bottom>
      </border>
      <protection locked="1" hidden="0"/>
    </dxf>
    <dxf>
      <font>
        <strike val="0"/>
        <outline val="0"/>
        <shadow val="0"/>
        <u val="none"/>
        <vertAlign val="baseline"/>
        <sz val="10"/>
        <color rgb="FF767676"/>
        <name val="Plus Jakarta Sans"/>
        <scheme val="none"/>
      </font>
      <numFmt numFmtId="0" formatCode="General"/>
      <alignment horizontal="center" vertical="bottom" textRotation="0" wrapText="0" indent="0" justifyLastLine="0" shrinkToFit="0" readingOrder="0"/>
      <border diagonalUp="0" diagonalDown="0" outline="0">
        <left style="thin">
          <color rgb="FF767676"/>
        </left>
        <right style="thin">
          <color rgb="FF767676"/>
        </right>
        <top style="thin">
          <color rgb="FF767676"/>
        </top>
        <bottom style="thin">
          <color rgb="FF767676"/>
        </bottom>
      </border>
      <protection locked="1" hidden="0"/>
    </dxf>
    <dxf>
      <font>
        <strike val="0"/>
        <outline val="0"/>
        <shadow val="0"/>
        <u val="none"/>
        <vertAlign val="baseline"/>
        <sz val="10"/>
        <color auto="1"/>
        <name val="Plus Jakarta Sans"/>
        <scheme val="none"/>
      </font>
      <numFmt numFmtId="172" formatCode="#,##0.00_ ;\-#,##0.00\ "/>
      <alignment horizontal="center" vertical="bottom" textRotation="0" wrapText="0" indent="0" justifyLastLine="0" shrinkToFit="0" readingOrder="0"/>
      <border diagonalUp="0" diagonalDown="0" outline="0">
        <left style="thin">
          <color rgb="FF767676"/>
        </left>
        <right style="thin">
          <color rgb="FF767676"/>
        </right>
        <top style="thin">
          <color rgb="FF767676"/>
        </top>
        <bottom style="thin">
          <color rgb="FF767676"/>
        </bottom>
      </border>
      <protection locked="1" hidden="0"/>
    </dxf>
    <dxf>
      <font>
        <strike val="0"/>
        <outline val="0"/>
        <shadow val="0"/>
        <u val="none"/>
        <vertAlign val="baseline"/>
        <sz val="10"/>
        <color auto="1"/>
        <name val="Plus Jakarta Sans"/>
        <scheme val="none"/>
      </font>
      <numFmt numFmtId="169" formatCode="#,##0_ ;\-#,##0\ "/>
      <alignment horizontal="center" vertical="bottom" textRotation="0" wrapText="0" indent="0" justifyLastLine="0" shrinkToFit="0" readingOrder="0"/>
      <border diagonalUp="0" diagonalDown="0" outline="0">
        <left style="thin">
          <color rgb="FF767676"/>
        </left>
        <right style="thin">
          <color rgb="FF767676"/>
        </right>
        <top style="thin">
          <color rgb="FF767676"/>
        </top>
        <bottom style="thin">
          <color rgb="FF767676"/>
        </bottom>
      </border>
      <protection locked="0" hidden="0"/>
    </dxf>
    <dxf>
      <font>
        <strike val="0"/>
        <outline val="0"/>
        <shadow val="0"/>
        <u val="none"/>
        <vertAlign val="baseline"/>
        <sz val="10"/>
        <color auto="1"/>
        <name val="Plus Jakarta Sans"/>
        <scheme val="none"/>
      </font>
      <alignment horizontal="center" vertical="bottom" textRotation="0" wrapText="0" indent="0" justifyLastLine="0" shrinkToFit="0" readingOrder="0"/>
      <border diagonalUp="0" diagonalDown="0" outline="0">
        <left style="thin">
          <color rgb="FF767676"/>
        </left>
        <right style="thin">
          <color rgb="FF767676"/>
        </right>
        <top style="thin">
          <color rgb="FF767676"/>
        </top>
        <bottom style="thin">
          <color rgb="FF767676"/>
        </bottom>
      </border>
      <protection locked="0" hidden="0"/>
    </dxf>
    <dxf>
      <font>
        <strike val="0"/>
        <outline val="0"/>
        <shadow val="0"/>
        <u val="none"/>
        <vertAlign val="baseline"/>
        <sz val="10"/>
        <color auto="1"/>
        <name val="Plus Jakarta Sans"/>
        <scheme val="none"/>
      </font>
      <alignment horizontal="center" vertical="bottom" textRotation="0" wrapText="0" indent="0" justifyLastLine="0" shrinkToFit="0" readingOrder="0"/>
      <border diagonalUp="0" diagonalDown="0" outline="0">
        <left style="thin">
          <color rgb="FF767676"/>
        </left>
        <right style="thin">
          <color rgb="FF767676"/>
        </right>
        <top style="thin">
          <color rgb="FF767676"/>
        </top>
        <bottom style="thin">
          <color rgb="FF767676"/>
        </bottom>
      </border>
      <protection locked="0" hidden="0"/>
    </dxf>
    <dxf>
      <font>
        <strike val="0"/>
        <outline val="0"/>
        <shadow val="0"/>
        <u val="none"/>
        <vertAlign val="baseline"/>
        <sz val="10"/>
        <color auto="1"/>
        <name val="Plus Jakarta Sans"/>
        <scheme val="none"/>
      </font>
      <numFmt numFmtId="0" formatCode="General"/>
      <alignment horizontal="center" vertical="bottom" textRotation="0" wrapText="0" indent="0" justifyLastLine="0" shrinkToFit="0" readingOrder="0"/>
      <border diagonalUp="0" diagonalDown="0" outline="0">
        <left style="thin">
          <color rgb="FF767676"/>
        </left>
        <right style="thin">
          <color rgb="FF767676"/>
        </right>
        <top style="thin">
          <color rgb="FF767676"/>
        </top>
        <bottom style="thin">
          <color rgb="FF767676"/>
        </bottom>
      </border>
      <protection locked="0" hidden="0"/>
    </dxf>
    <dxf>
      <font>
        <strike val="0"/>
        <outline val="0"/>
        <shadow val="0"/>
        <u val="none"/>
        <vertAlign val="baseline"/>
        <sz val="10"/>
        <color auto="1"/>
        <name val="Plus Jakarta Sans"/>
        <scheme val="none"/>
      </font>
      <border diagonalUp="0" diagonalDown="0" outline="0">
        <left style="thin">
          <color rgb="FF767676"/>
        </left>
        <right style="thin">
          <color rgb="FF767676"/>
        </right>
        <top style="thin">
          <color rgb="FF767676"/>
        </top>
        <bottom style="thin">
          <color rgb="FF767676"/>
        </bottom>
      </border>
      <protection locked="0" hidden="0"/>
    </dxf>
    <dxf>
      <font>
        <strike val="0"/>
        <outline val="0"/>
        <shadow val="0"/>
        <u val="none"/>
        <vertAlign val="baseline"/>
        <sz val="10"/>
        <color auto="1"/>
        <name val="Plus Jakarta Sans"/>
        <scheme val="none"/>
      </font>
      <border diagonalUp="0" diagonalDown="0" outline="0">
        <left style="thin">
          <color rgb="FF767676"/>
        </left>
        <right style="thin">
          <color rgb="FF767676"/>
        </right>
        <top style="thin">
          <color rgb="FF767676"/>
        </top>
        <bottom style="thin">
          <color rgb="FF767676"/>
        </bottom>
      </border>
      <protection locked="0" hidden="0"/>
    </dxf>
    <dxf>
      <font>
        <strike val="0"/>
        <outline val="0"/>
        <shadow val="0"/>
        <u val="none"/>
        <vertAlign val="baseline"/>
        <sz val="10"/>
        <color auto="1"/>
        <name val="Plus Jakarta Sans"/>
        <scheme val="none"/>
      </font>
      <border diagonalUp="0" diagonalDown="0" outline="0">
        <left style="thin">
          <color rgb="FF767676"/>
        </left>
        <right style="thin">
          <color rgb="FF767676"/>
        </right>
        <top style="thin">
          <color rgb="FF767676"/>
        </top>
        <bottom style="thin">
          <color rgb="FF767676"/>
        </bottom>
      </border>
      <protection locked="0" hidden="0"/>
    </dxf>
    <dxf>
      <font>
        <strike val="0"/>
        <outline val="0"/>
        <shadow val="0"/>
        <u val="none"/>
        <vertAlign val="baseline"/>
        <sz val="10"/>
        <color auto="1"/>
        <name val="Plus Jakarta Sans"/>
        <scheme val="none"/>
      </font>
      <border diagonalUp="0" diagonalDown="0" outline="0">
        <left style="thin">
          <color rgb="FF767676"/>
        </left>
        <right style="thin">
          <color rgb="FF767676"/>
        </right>
        <top style="thin">
          <color rgb="FF767676"/>
        </top>
        <bottom style="thin">
          <color rgb="FF767676"/>
        </bottom>
      </border>
      <protection locked="0" hidden="0"/>
    </dxf>
    <dxf>
      <font>
        <strike val="0"/>
        <outline val="0"/>
        <shadow val="0"/>
        <u val="none"/>
        <vertAlign val="baseline"/>
        <sz val="10"/>
        <color rgb="FF767676"/>
        <name val="Plus Jakarta Sans"/>
        <scheme val="none"/>
      </font>
      <protection locked="1" hidden="0"/>
    </dxf>
    <dxf>
      <font>
        <b/>
        <i val="0"/>
        <strike val="0"/>
        <condense val="0"/>
        <extend val="0"/>
        <outline val="0"/>
        <shadow val="0"/>
        <u val="none"/>
        <vertAlign val="baseline"/>
        <sz val="11"/>
        <color theme="0"/>
        <name val="Plus Jakarta Sans"/>
        <scheme val="none"/>
      </font>
      <fill>
        <patternFill patternType="solid">
          <fgColor indexed="64"/>
          <bgColor rgb="FF75B843"/>
        </patternFill>
      </fill>
      <alignment horizontal="center" vertical="center" textRotation="0" wrapText="1" indent="0" justifyLastLine="0" shrinkToFit="0" readingOrder="0"/>
      <border diagonalUp="0" diagonalDown="0" outline="0">
        <left style="thin">
          <color rgb="FF767676"/>
        </left>
        <right style="thin">
          <color rgb="FF767676"/>
        </right>
        <top/>
        <bottom/>
      </border>
      <protection locked="1" hidden="0"/>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9"/>
  <colors>
    <mruColors>
      <color rgb="FF925C4A"/>
      <color rgb="FFF4F3EC"/>
      <color rgb="FFDBBF9E"/>
      <color rgb="FF75B843"/>
      <color rgb="FF3C3C3B"/>
      <color rgb="FF767676"/>
      <color rgb="FF8DC33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28"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 Id="rId27"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0</xdr:row>
      <xdr:rowOff>0</xdr:rowOff>
    </xdr:from>
    <xdr:to>
      <xdr:col>3</xdr:col>
      <xdr:colOff>342900</xdr:colOff>
      <xdr:row>4</xdr:row>
      <xdr:rowOff>12139</xdr:rowOff>
    </xdr:to>
    <xdr:pic>
      <xdr:nvPicPr>
        <xdr:cNvPr id="2" name="Picture 1">
          <a:extLst>
            <a:ext uri="{FF2B5EF4-FFF2-40B4-BE49-F238E27FC236}">
              <a16:creationId xmlns:a16="http://schemas.microsoft.com/office/drawing/2014/main" id="{7B71D22C-0A58-4B9E-B03F-14689AFC0F49}"/>
            </a:ext>
          </a:extLst>
        </xdr:cNvPr>
        <xdr:cNvPicPr>
          <a:picLocks noChangeAspect="1"/>
        </xdr:cNvPicPr>
      </xdr:nvPicPr>
      <xdr:blipFill>
        <a:blip xmlns:r="http://schemas.openxmlformats.org/officeDocument/2006/relationships" r:embed="rId1"/>
        <a:stretch>
          <a:fillRect/>
        </a:stretch>
      </xdr:blipFill>
      <xdr:spPr>
        <a:xfrm>
          <a:off x="200025" y="0"/>
          <a:ext cx="1343025" cy="95511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133350</xdr:colOff>
      <xdr:row>0</xdr:row>
      <xdr:rowOff>9525</xdr:rowOff>
    </xdr:from>
    <xdr:to>
      <xdr:col>4</xdr:col>
      <xdr:colOff>66675</xdr:colOff>
      <xdr:row>5</xdr:row>
      <xdr:rowOff>10035</xdr:rowOff>
    </xdr:to>
    <xdr:pic>
      <xdr:nvPicPr>
        <xdr:cNvPr id="3" name="Picture 2">
          <a:extLst>
            <a:ext uri="{FF2B5EF4-FFF2-40B4-BE49-F238E27FC236}">
              <a16:creationId xmlns:a16="http://schemas.microsoft.com/office/drawing/2014/main" id="{B2CD7FE7-6C98-2CB6-5E0B-5A178094F89C}"/>
            </a:ext>
          </a:extLst>
        </xdr:cNvPr>
        <xdr:cNvPicPr>
          <a:picLocks noChangeAspect="1"/>
        </xdr:cNvPicPr>
      </xdr:nvPicPr>
      <xdr:blipFill>
        <a:blip xmlns:r="http://schemas.openxmlformats.org/officeDocument/2006/relationships" r:embed="rId1"/>
        <a:stretch>
          <a:fillRect/>
        </a:stretch>
      </xdr:blipFill>
      <xdr:spPr>
        <a:xfrm>
          <a:off x="133350" y="9525"/>
          <a:ext cx="1581150" cy="112446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33618</xdr:colOff>
      <xdr:row>0</xdr:row>
      <xdr:rowOff>148247</xdr:rowOff>
    </xdr:from>
    <xdr:to>
      <xdr:col>2</xdr:col>
      <xdr:colOff>1445559</xdr:colOff>
      <xdr:row>3</xdr:row>
      <xdr:rowOff>49313</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24971" y="148247"/>
          <a:ext cx="1411941" cy="65186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65885</xdr:colOff>
      <xdr:row>0</xdr:row>
      <xdr:rowOff>36115</xdr:rowOff>
    </xdr:from>
    <xdr:to>
      <xdr:col>2</xdr:col>
      <xdr:colOff>683427</xdr:colOff>
      <xdr:row>6</xdr:row>
      <xdr:rowOff>0</xdr:rowOff>
    </xdr:to>
    <xdr:pic>
      <xdr:nvPicPr>
        <xdr:cNvPr id="4" name="Picture 3">
          <a:extLst>
            <a:ext uri="{FF2B5EF4-FFF2-40B4-BE49-F238E27FC236}">
              <a16:creationId xmlns:a16="http://schemas.microsoft.com/office/drawing/2014/main" id="{6ED240DA-C06A-F9C4-8FE0-D97D99AB32DD}"/>
            </a:ext>
          </a:extLst>
        </xdr:cNvPr>
        <xdr:cNvPicPr>
          <a:picLocks noChangeAspect="1"/>
        </xdr:cNvPicPr>
      </xdr:nvPicPr>
      <xdr:blipFill>
        <a:blip xmlns:r="http://schemas.openxmlformats.org/officeDocument/2006/relationships" r:embed="rId1"/>
        <a:stretch>
          <a:fillRect/>
        </a:stretch>
      </xdr:blipFill>
      <xdr:spPr>
        <a:xfrm>
          <a:off x="65885" y="36115"/>
          <a:ext cx="2562230" cy="180935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352425</xdr:colOff>
      <xdr:row>0</xdr:row>
      <xdr:rowOff>200025</xdr:rowOff>
    </xdr:from>
    <xdr:to>
      <xdr:col>2</xdr:col>
      <xdr:colOff>383241</xdr:colOff>
      <xdr:row>3</xdr:row>
      <xdr:rowOff>108935</xdr:rowOff>
    </xdr:to>
    <xdr:pic>
      <xdr:nvPicPr>
        <xdr:cNvPr id="3" name="Picture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2425" y="200025"/>
          <a:ext cx="1411941" cy="65186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0000000}" name="Tbl_Calculator" displayName="Tbl_Calculator" ref="B35:P1034" totalsRowShown="0" headerRowDxfId="47" dataDxfId="46">
  <autoFilter ref="B35:P1034" xr:uid="{00000000-0009-0000-0100-00000D000000}"/>
  <tableColumns count="15">
    <tableColumn id="1" xr3:uid="{00000000-0010-0000-0000-000001000000}" name="Business Area" dataDxfId="45"/>
    <tableColumn id="2" xr3:uid="{00000000-0010-0000-0000-000002000000}" name="Product Category" dataDxfId="44"/>
    <tableColumn id="4" xr3:uid="{00000000-0010-0000-0000-000004000000}" name="Product" dataDxfId="43"/>
    <tableColumn id="3" xr3:uid="{00000000-0010-0000-0000-000003000000}" name="Product Fabric Construction" dataDxfId="42"/>
    <tableColumn id="7" xr3:uid="{00000000-0010-0000-0000-000007000000}" name="Product weight_x000a_(grams)" dataDxfId="41">
      <calculatedColumnFormula>IFERROR(INDEX(Tbl_ProductList[Product Weight (g)],MATCH(Tbl_Calculator[[#This Row],[Weight Lookup]],Tbl_ProductList[Product Weight Lookup],0)),0)</calculatedColumnFormula>
    </tableColumn>
    <tableColumn id="9" xr3:uid="{00000000-0010-0000-0000-000009000000}" name="% Cotton In Blend_x000a_(Known Cotton %)" dataDxfId="40"/>
    <tableColumn id="10" xr3:uid="{00000000-0010-0000-0000-00000A000000}" name="% Cotton in Blend_x000a_(Estimated Cotton %)" dataDxfId="39"/>
    <tableColumn id="12" xr3:uid="{00000000-0010-0000-0000-00000C000000}" name="Number _x000a_Purchased or Sold_x000a_(Individual item)" dataDxfId="38" dataCellStyle="Comma"/>
    <tableColumn id="13" xr3:uid="{00000000-0010-0000-0000-00000D000000}" name="Weight of Cotton Fibre_x000a_(Kg)" dataDxfId="37" dataCellStyle="Comma">
      <calculatedColumnFormula>IF(Tbl_Calculator[[#This Row],[% Cotton In Blend
(Known Cotton %)]]="",Tbl_Calculator[[#This Row],[Rounding blend %
(Hidden)]],Tbl_Calculator[[#This Row],[% Cotton In Blend
(Known Cotton %)]])*Tbl_Calculator[[#This Row],[Product Cotton Fibre Equivalent (Kg) (Hidden)]]*Tbl_Calculator[[#This Row],[Number 
Purchased or Sold
(Individual item)]]</calculatedColumnFormula>
    </tableColumn>
    <tableColumn id="5" xr3:uid="{00000000-0010-0000-0000-000005000000}" name="Table Name1 (Hidden)" dataDxfId="36" dataCellStyle="Comma">
      <calculatedColumnFormula>INDEX(INDIRECT("Tbl_metadata[Category Table names]"),MATCH(Tbl_Calculator[[#This Row],[Business Area]],INDIRECT("Tbl_metadata[Types]",0)))</calculatedColumnFormula>
    </tableColumn>
    <tableColumn id="6" xr3:uid="{00000000-0010-0000-0000-000006000000}" name="Table Name2 (Hidden)" dataDxfId="35" dataCellStyle="Comma">
      <calculatedColumnFormula>INDEX(INDIRECT("Tbl_metadata[FabricType Table names]"),MATCH(Tbl_Calculator[[#This Row],[Business Area]],INDIRECT("Tbl_metadata[Types]",0)))</calculatedColumnFormula>
    </tableColumn>
    <tableColumn id="8" xr3:uid="{00000000-0010-0000-0000-000008000000}" name="Product Cotton Fibre Equivalent (Kg) (Hidden)" dataDxfId="34" dataCellStyle="Comma">
      <calculatedColumnFormula>IFERROR(INDEX(INDIRECT(Tbl_Calculator[[#This Row],[Table Name2 (Hidden)]]&amp;"[Lint Conversion Factor]"), MATCH(Tbl_Calculator[[#This Row],[Product Fabric Construction]],INDIRECT(Tbl_Calculator[[#This Row],[Table Name2 (Hidden)]]&amp;"[Product Fabric Type]"),0))*Tbl_Calculator[[#This Row],[Product weight
(grams)]]/1000,0)</calculatedColumnFormula>
    </tableColumn>
    <tableColumn id="11" xr3:uid="{00000000-0010-0000-0000-00000B000000}" name="Rounding blend %_x000a_(Hidden)" dataDxfId="33">
      <calculatedColumnFormula>IFERROR(INDEX(Tbl_AvgPercCotton[Average % Cotton],MATCH(Tbl_Calculator[[#This Row],[% Cotton in Blend
(Estimated Cotton %)]],Tbl_AvgPercCotton[Blends],0)),0)</calculatedColumnFormula>
    </tableColumn>
    <tableColumn id="16" xr3:uid="{9E99B53B-38D7-4DBF-AB55-E0C077F4EFC2}" name="Weight Lookup" dataDxfId="32" dataCellStyle="Comma">
      <calculatedColumnFormula>CONCATENATE(Tbl_Calculator[[#This Row],[Product Category]],"|",Tbl_Calculator[[#This Row],[Product]])</calculatedColumnFormula>
    </tableColumn>
    <tableColumn id="14" xr3:uid="{00000000-0010-0000-0000-00000E000000}" name="Data Quality (Hidden)" dataDxfId="31">
      <calculatedColumnFormula>IF(AND(Tbl_Calculator[[#This Row],[Number 
Purchased or Sold
(Individual item)]]&gt;0,Tbl_Calculator[[#This Row],[Weight of Cotton Fibre
(Kg)]]=0),0,1)</calculatedColumnFormula>
    </tableColumn>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9F65CA77-9367-4088-92D8-ED35C36CB3BF}" name="Tbl_ErrorText" displayName="Tbl_ErrorText" ref="A1:C4" totalsRowShown="0" headerRowDxfId="30">
  <autoFilter ref="A1:C4" xr:uid="{BB68F72E-1456-4190-9EC2-FAF7F4D787A3}"/>
  <tableColumns count="3">
    <tableColumn id="1" xr3:uid="{0B344B5A-3C34-47BF-95BA-45AF57C88872}" name="Number"/>
    <tableColumn id="2" xr3:uid="{FAA85F0F-DA78-4338-B7BC-A4941C179D97}" name="Error Text"/>
    <tableColumn id="3" xr3:uid="{3464689B-E4C0-40AC-942B-8C3687394BF7}" name="Error Named Range"/>
  </tableColumns>
  <tableStyleInfo name="TableStyleLight14"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1DE30A1C-7034-4EB2-BD10-ACE1B5B490EC}" name="Tbl_ProductList" displayName="Tbl_ProductList" ref="A2:E116" totalsRowShown="0" headerRowDxfId="29" headerRowBorderDxfId="27" tableBorderDxfId="28" totalsRowBorderDxfId="26">
  <autoFilter ref="A2:E116" xr:uid="{7309028F-7314-4BDB-BD4E-A160558823D9}"/>
  <tableColumns count="5">
    <tableColumn id="1" xr3:uid="{73EFAFE2-CD32-4B7B-BFCE-23BDF05BBE92}" name="Category" dataDxfId="25"/>
    <tableColumn id="2" xr3:uid="{66D55DA9-3869-4FFB-8784-DD685B29E4D2}" name="Product List" dataDxfId="24"/>
    <tableColumn id="6" xr3:uid="{101930C1-2484-45AB-B505-41F2BED70E5E}" name="Product Weight Lookup" dataDxfId="23">
      <calculatedColumnFormula>CONCATENATE(A3,"|",B3)</calculatedColumnFormula>
    </tableColumn>
    <tableColumn id="5" xr3:uid="{A400AC08-D607-46F8-A8FC-5ECE68438E4B}" name="Product Weight (g)" dataDxfId="22"/>
    <tableColumn id="3" xr3:uid="{47661419-9C66-4B7D-AD9D-6E7452EE006D}" name="Named Range_x000a_For Data Validation" dataDxfId="21"/>
  </tableColumns>
  <tableStyleInfo name="TableStyleMedium7"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2000000}" name="Tbl_metadata" displayName="Tbl_metadata" ref="A1:C4" totalsRowShown="0">
  <autoFilter ref="A1:C4" xr:uid="{00000000-0009-0000-0100-00000C000000}"/>
  <tableColumns count="3">
    <tableColumn id="1" xr3:uid="{00000000-0010-0000-0200-000001000000}" name="Types"/>
    <tableColumn id="2" xr3:uid="{00000000-0010-0000-0200-000002000000}" name="Category Table names" dataDxfId="20"/>
    <tableColumn id="3" xr3:uid="{00000000-0010-0000-0200-000003000000}" name="FabricType Table names" dataDxfId="19"/>
  </tableColumns>
  <tableStyleInfo name="TableStyleLight14"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3000000}" name="Tbl_Clothing_Products" displayName="Tbl_Clothing_Products" ref="A1:B13" totalsRowShown="0" tableBorderDxfId="18">
  <autoFilter ref="A1:B13" xr:uid="{00000000-0009-0000-0100-00000A000000}"/>
  <sortState xmlns:xlrd2="http://schemas.microsoft.com/office/spreadsheetml/2017/richdata2" ref="A2:B13">
    <sortCondition ref="A1:A13"/>
  </sortState>
  <tableColumns count="2">
    <tableColumn id="1" xr3:uid="{00000000-0010-0000-0300-000001000000}" name="Category" dataDxfId="17"/>
    <tableColumn id="2" xr3:uid="{00000000-0010-0000-0300-000002000000}" name="Product List"/>
  </tableColumns>
  <tableStyleInfo name="TableStyleLight14"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5A3ABAAF-AA05-4F43-9A92-256CEBF1E2CD}" name="Tbl_Socks_Products" displayName="Tbl_Socks_Products" ref="A1:B2" totalsRowShown="0" headerRowDxfId="16" dataDxfId="15" tableBorderDxfId="14">
  <autoFilter ref="A1:B2" xr:uid="{540B61CD-2B5E-4F8A-A7EA-1992323589D8}"/>
  <tableColumns count="2">
    <tableColumn id="1" xr3:uid="{81BA3B82-6E1F-4270-A177-0BDA32505288}" name="Category" dataDxfId="13"/>
    <tableColumn id="2" xr3:uid="{3E18E5A2-6DFC-4699-82BB-53D4462E0190}" name="Product List" dataDxfId="12"/>
  </tableColumns>
  <tableStyleInfo name="TableStyleMedium7"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4000000}" name="Tbl_Homeware_Products" displayName="Tbl_Homeware_Products" ref="A1:B12" totalsRowShown="0" tableBorderDxfId="11">
  <autoFilter ref="A1:B12" xr:uid="{00000000-0009-0000-0100-00000B000000}"/>
  <sortState xmlns:xlrd2="http://schemas.microsoft.com/office/spreadsheetml/2017/richdata2" ref="A2:B12">
    <sortCondition ref="A1:A12"/>
  </sortState>
  <tableColumns count="2">
    <tableColumn id="1" xr3:uid="{00000000-0010-0000-0400-000001000000}" name="Category" dataDxfId="10"/>
    <tableColumn id="2" xr3:uid="{00000000-0010-0000-0400-000002000000}" name="Product List" dataDxfId="9"/>
  </tableColumns>
  <tableStyleInfo name="TableStyleLight14"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5000000}" name="Tbl_MembershipCategories" displayName="Tbl_MembershipCategories" ref="A1:C6" totalsRowShown="0">
  <autoFilter ref="A1:C6" xr:uid="{00000000-0009-0000-0100-000001000000}"/>
  <tableColumns count="3">
    <tableColumn id="1" xr3:uid="{00000000-0010-0000-0500-000001000000}" name="Cotton Consumption"/>
    <tableColumn id="2" xr3:uid="{00000000-0010-0000-0500-000002000000}" name="Size"/>
    <tableColumn id="3" xr3:uid="{00000000-0010-0000-0500-000003000000}" name="Membership Fees" dataDxfId="8"/>
  </tableColumns>
  <tableStyleInfo name="TableStyleLight14"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6000000}" name="Tbl_AvgPercCotton" displayName="Tbl_AvgPercCotton" ref="A1:B12" totalsRowShown="0">
  <autoFilter ref="A1:B12" xr:uid="{00000000-0009-0000-0100-000002000000}"/>
  <tableColumns count="2">
    <tableColumn id="1" xr3:uid="{00000000-0010-0000-0600-000001000000}" name="Blends"/>
    <tableColumn id="2" xr3:uid="{00000000-0010-0000-0600-000002000000}" name="Average % Cotton"/>
  </tableColumns>
  <tableStyleInfo name="TableStyleLight14"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7000000}" name="Tbl_ApparelFabricTypes" displayName="Tbl_ApparelFabricTypes" ref="A1:C7" totalsRowShown="0">
  <autoFilter ref="A1:C7" xr:uid="{00000000-0009-0000-0100-000003000000}"/>
  <sortState xmlns:xlrd2="http://schemas.microsoft.com/office/spreadsheetml/2017/richdata2" ref="A2:C7">
    <sortCondition ref="A1:A7"/>
  </sortState>
  <tableColumns count="3">
    <tableColumn id="1" xr3:uid="{00000000-0010-0000-0700-000001000000}" name="Product Fabric Type"/>
    <tableColumn id="2" xr3:uid="{00000000-0010-0000-0700-000002000000}" name="Lint Conversion Factor" dataDxfId="7"/>
    <tableColumn id="4" xr3:uid="{00000000-0010-0000-0700-000004000000}" name="Notes"/>
  </tableColumns>
  <tableStyleInfo name="TableStyleLight14"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7022EABE-2680-4A0C-A149-44F62040C8AB}" name="Tbl_SocksFabricTypes" displayName="Tbl_SocksFabricTypes" ref="A1:C2" totalsRowShown="0" headerRowDxfId="6" tableBorderDxfId="5">
  <autoFilter ref="A1:C2" xr:uid="{60E89B38-5483-49E3-8EE5-525C997C9789}"/>
  <tableColumns count="3">
    <tableColumn id="1" xr3:uid="{B6F7CDFF-24C0-4D5E-87E9-05E4BCCB04F2}" name="Product Fabric Type" dataDxfId="4"/>
    <tableColumn id="2" xr3:uid="{F50CBA0B-D073-45B2-83C5-93D654E3CE55}" name="Lint Conversion Factor" dataDxfId="3"/>
    <tableColumn id="3" xr3:uid="{D447533F-C758-4C8B-9AD9-9E04D72CFF12}" name="Notes" dataDxfId="2"/>
  </tableColumns>
  <tableStyleInfo name="TableStyleMedium7"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8000000}" name="Tbl_HomeFabricTypes" displayName="Tbl_HomeFabricTypes" ref="A1:C2" totalsRowShown="0">
  <autoFilter ref="A1:C2" xr:uid="{00000000-0009-0000-0100-000004000000}"/>
  <tableColumns count="3">
    <tableColumn id="1" xr3:uid="{00000000-0010-0000-0800-000001000000}" name="Product Fabric Type"/>
    <tableColumn id="2" xr3:uid="{00000000-0010-0000-0800-000002000000}" name="Lint Conversion Factor" dataDxfId="1"/>
    <tableColumn id="4" xr3:uid="{00000000-0010-0000-0800-000004000000}" name="Notes" dataDxfId="0"/>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table" Target="../tables/table2.xml"/></Relationships>
</file>

<file path=xl/worksheets/_rels/sheet9.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table" Target="../tables/table5.xml"/></Relationships>
</file>

<file path=xl/worksheets/_rels/sheet12.xml.rels><?xml version="1.0" encoding="UTF-8" standalone="yes"?>
<Relationships xmlns="http://schemas.openxmlformats.org/package/2006/relationships"><Relationship Id="rId1" Type="http://schemas.openxmlformats.org/officeDocument/2006/relationships/table" Target="../tables/table6.xml"/></Relationships>
</file>

<file path=xl/worksheets/_rels/sheet13.xml.rels><?xml version="1.0" encoding="UTF-8" standalone="yes"?>
<Relationships xmlns="http://schemas.openxmlformats.org/package/2006/relationships"><Relationship Id="rId1" Type="http://schemas.openxmlformats.org/officeDocument/2006/relationships/table" Target="../tables/table7.xml"/></Relationships>
</file>

<file path=xl/worksheets/_rels/sheet14.xml.rels><?xml version="1.0" encoding="UTF-8" standalone="yes"?>
<Relationships xmlns="http://schemas.openxmlformats.org/package/2006/relationships"><Relationship Id="rId1" Type="http://schemas.openxmlformats.org/officeDocument/2006/relationships/table" Target="../tables/table8.xml"/></Relationships>
</file>

<file path=xl/worksheets/_rels/sheet15.xml.rels><?xml version="1.0" encoding="UTF-8" standalone="yes"?>
<Relationships xmlns="http://schemas.openxmlformats.org/package/2006/relationships"><Relationship Id="rId1" Type="http://schemas.openxmlformats.org/officeDocument/2006/relationships/table" Target="../tables/table9.xml"/></Relationships>
</file>

<file path=xl/worksheets/_rels/sheet16.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17.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printerSettings" Target="../printerSettings/printerSettings8.bin"/></Relationships>
</file>

<file path=xl/worksheets/_rels/sheet18.xml.rels><?xml version="1.0" encoding="UTF-8" standalone="yes"?>
<Relationships xmlns="http://schemas.openxmlformats.org/package/2006/relationships"><Relationship Id="rId1" Type="http://schemas.openxmlformats.org/officeDocument/2006/relationships/table" Target="../tables/table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6DFC83-F12E-4784-937F-B6FBE05AD69D}">
  <sheetPr codeName="Sheet1">
    <tabColor rgb="FF75B843"/>
  </sheetPr>
  <dimension ref="A1:AS65"/>
  <sheetViews>
    <sheetView showGridLines="0" showRowColHeaders="0" showRuler="0" zoomScaleNormal="100" zoomScalePageLayoutView="110" workbookViewId="0">
      <selection activeCell="B57" sqref="B57"/>
    </sheetView>
  </sheetViews>
  <sheetFormatPr defaultColWidth="6.42578125" defaultRowHeight="14.1"/>
  <cols>
    <col min="1" max="1" width="4.42578125" style="131" customWidth="1"/>
    <col min="2" max="6" width="6.42578125" style="131"/>
    <col min="7" max="22" width="6.42578125" style="131" customWidth="1"/>
    <col min="23" max="16384" width="6.42578125" style="131"/>
  </cols>
  <sheetData>
    <row r="1" spans="1:45" ht="16.5" customHeight="1"/>
    <row r="2" spans="1:45" ht="39.6">
      <c r="A2" s="37"/>
      <c r="B2" s="333"/>
      <c r="C2" s="37"/>
      <c r="D2" s="130"/>
      <c r="E2" s="130"/>
      <c r="T2" s="317" t="s">
        <v>0</v>
      </c>
    </row>
    <row r="3" spans="1:45" ht="16.5" customHeight="1">
      <c r="A3" s="37"/>
      <c r="B3" s="136"/>
      <c r="C3" s="37"/>
      <c r="D3" s="130"/>
      <c r="E3" s="130"/>
      <c r="L3" s="133"/>
      <c r="M3" s="133"/>
      <c r="N3" s="133"/>
      <c r="O3" s="133"/>
      <c r="P3" s="133"/>
      <c r="Q3" s="133"/>
      <c r="T3" s="269" t="s">
        <v>1</v>
      </c>
    </row>
    <row r="4" spans="1:45" ht="16.5" customHeight="1">
      <c r="A4" s="37"/>
      <c r="B4" s="134"/>
      <c r="C4" s="259"/>
      <c r="D4" s="130"/>
      <c r="E4" s="130"/>
      <c r="L4" s="357"/>
      <c r="M4" s="357"/>
      <c r="N4" s="129"/>
      <c r="O4" s="129"/>
      <c r="P4" s="129"/>
      <c r="Q4" s="129"/>
    </row>
    <row r="5" spans="1:45" ht="27.6">
      <c r="A5" s="37"/>
      <c r="B5" s="331" t="s">
        <v>2</v>
      </c>
      <c r="C5" s="323"/>
      <c r="D5" s="323"/>
      <c r="E5" s="334"/>
      <c r="F5" s="335"/>
      <c r="G5" s="336"/>
      <c r="H5" s="336"/>
      <c r="I5" s="336"/>
      <c r="J5" s="336"/>
      <c r="K5" s="336"/>
      <c r="L5" s="336"/>
      <c r="M5" s="336"/>
      <c r="N5" s="336"/>
      <c r="O5" s="336"/>
      <c r="P5" s="336"/>
      <c r="Q5" s="336"/>
      <c r="R5" s="336"/>
      <c r="S5" s="336"/>
      <c r="T5" s="336"/>
      <c r="U5" s="336"/>
    </row>
    <row r="6" spans="1:45" ht="16.5" customHeight="1">
      <c r="A6" s="37"/>
      <c r="B6" s="323"/>
      <c r="C6" s="323"/>
      <c r="D6" s="323"/>
      <c r="E6" s="323"/>
      <c r="F6" s="323"/>
      <c r="G6" s="323"/>
      <c r="H6" s="323"/>
      <c r="I6" s="323"/>
      <c r="J6" s="323"/>
      <c r="K6" s="323"/>
      <c r="L6" s="323"/>
      <c r="M6" s="323"/>
      <c r="N6" s="323"/>
      <c r="O6" s="323"/>
      <c r="P6" s="323"/>
      <c r="Q6" s="323"/>
      <c r="R6" s="323"/>
      <c r="S6" s="323"/>
      <c r="T6" s="323"/>
      <c r="U6" s="323"/>
    </row>
    <row r="7" spans="1:45" ht="14.25" customHeight="1">
      <c r="A7" s="37"/>
      <c r="B7" s="366" t="s">
        <v>3</v>
      </c>
      <c r="C7" s="366"/>
      <c r="D7" s="366"/>
      <c r="E7" s="366"/>
      <c r="F7" s="366"/>
      <c r="G7" s="366"/>
      <c r="H7" s="366"/>
      <c r="I7" s="366"/>
      <c r="J7" s="366"/>
      <c r="K7" s="366"/>
      <c r="L7" s="366"/>
      <c r="M7" s="366"/>
      <c r="N7" s="366"/>
      <c r="O7" s="366"/>
      <c r="P7" s="366"/>
      <c r="Q7" s="366"/>
      <c r="R7" s="366"/>
      <c r="S7" s="366"/>
      <c r="T7" s="366"/>
      <c r="U7" s="366"/>
      <c r="V7" s="134"/>
      <c r="W7" s="134"/>
      <c r="X7" s="134"/>
      <c r="Y7" s="134"/>
      <c r="Z7" s="134"/>
      <c r="AA7" s="134"/>
      <c r="AB7" s="134"/>
      <c r="AC7" s="134"/>
      <c r="AD7" s="137"/>
    </row>
    <row r="8" spans="1:45" ht="14.25" customHeight="1">
      <c r="A8" s="37"/>
      <c r="B8" s="366"/>
      <c r="C8" s="366"/>
      <c r="D8" s="366"/>
      <c r="E8" s="366"/>
      <c r="F8" s="366"/>
      <c r="G8" s="366"/>
      <c r="H8" s="366"/>
      <c r="I8" s="366"/>
      <c r="J8" s="366"/>
      <c r="K8" s="366"/>
      <c r="L8" s="366"/>
      <c r="M8" s="366"/>
      <c r="N8" s="366"/>
      <c r="O8" s="366"/>
      <c r="P8" s="366"/>
      <c r="Q8" s="366"/>
      <c r="R8" s="366"/>
      <c r="S8" s="366"/>
      <c r="T8" s="366"/>
      <c r="U8" s="366"/>
      <c r="V8" s="134"/>
      <c r="W8" s="134"/>
      <c r="X8" s="134"/>
      <c r="Y8" s="134"/>
      <c r="Z8" s="134"/>
      <c r="AA8" s="134"/>
      <c r="AB8" s="134"/>
      <c r="AC8" s="134"/>
      <c r="AD8" s="137"/>
    </row>
    <row r="9" spans="1:45" ht="16.5" customHeight="1">
      <c r="A9" s="37"/>
      <c r="B9" s="366"/>
      <c r="C9" s="366"/>
      <c r="D9" s="366"/>
      <c r="E9" s="366"/>
      <c r="F9" s="366"/>
      <c r="G9" s="366"/>
      <c r="H9" s="366"/>
      <c r="I9" s="366"/>
      <c r="J9" s="366"/>
      <c r="K9" s="366"/>
      <c r="L9" s="366"/>
      <c r="M9" s="366"/>
      <c r="N9" s="366"/>
      <c r="O9" s="366"/>
      <c r="P9" s="366"/>
      <c r="Q9" s="366"/>
      <c r="R9" s="366"/>
      <c r="S9" s="366"/>
      <c r="T9" s="366"/>
      <c r="U9" s="366"/>
      <c r="V9" s="134"/>
      <c r="W9" s="134"/>
      <c r="X9" s="134"/>
      <c r="Y9" s="134"/>
      <c r="Z9" s="134"/>
      <c r="AA9" s="134"/>
      <c r="AB9" s="134"/>
      <c r="AC9" s="134"/>
      <c r="AD9" s="137"/>
      <c r="AJ9" s="358"/>
      <c r="AK9" s="358"/>
      <c r="AL9" s="358"/>
      <c r="AM9" s="358"/>
      <c r="AN9" s="358"/>
      <c r="AO9" s="358"/>
      <c r="AP9" s="358"/>
      <c r="AQ9" s="358"/>
      <c r="AR9" s="358"/>
      <c r="AS9" s="358"/>
    </row>
    <row r="10" spans="1:45" ht="16.5" customHeight="1">
      <c r="A10" s="37"/>
      <c r="B10" s="366"/>
      <c r="C10" s="366"/>
      <c r="D10" s="366"/>
      <c r="E10" s="366"/>
      <c r="F10" s="366"/>
      <c r="G10" s="366"/>
      <c r="H10" s="366"/>
      <c r="I10" s="366"/>
      <c r="J10" s="366"/>
      <c r="K10" s="366"/>
      <c r="L10" s="366"/>
      <c r="M10" s="366"/>
      <c r="N10" s="366"/>
      <c r="O10" s="366"/>
      <c r="P10" s="366"/>
      <c r="Q10" s="366"/>
      <c r="R10" s="366"/>
      <c r="S10" s="366"/>
      <c r="T10" s="366"/>
      <c r="U10" s="366"/>
      <c r="V10" s="134"/>
      <c r="W10" s="134"/>
      <c r="X10" s="134"/>
      <c r="Y10" s="134"/>
      <c r="Z10" s="134"/>
      <c r="AA10" s="134"/>
      <c r="AB10" s="134"/>
      <c r="AC10" s="134"/>
      <c r="AD10" s="137"/>
      <c r="AJ10" s="358"/>
      <c r="AK10" s="358"/>
      <c r="AL10" s="358"/>
      <c r="AM10" s="358"/>
      <c r="AN10" s="358"/>
      <c r="AO10" s="358"/>
      <c r="AP10" s="358"/>
      <c r="AQ10" s="358"/>
      <c r="AR10" s="358"/>
      <c r="AS10" s="358"/>
    </row>
    <row r="11" spans="1:45" ht="16.5" customHeight="1">
      <c r="A11" s="37"/>
      <c r="B11" s="366"/>
      <c r="C11" s="366"/>
      <c r="D11" s="366"/>
      <c r="E11" s="366"/>
      <c r="F11" s="366"/>
      <c r="G11" s="366"/>
      <c r="H11" s="366"/>
      <c r="I11" s="366"/>
      <c r="J11" s="366"/>
      <c r="K11" s="366"/>
      <c r="L11" s="366"/>
      <c r="M11" s="366"/>
      <c r="N11" s="366"/>
      <c r="O11" s="366"/>
      <c r="P11" s="366"/>
      <c r="Q11" s="366"/>
      <c r="R11" s="366"/>
      <c r="S11" s="366"/>
      <c r="T11" s="366"/>
      <c r="U11" s="366"/>
      <c r="V11" s="134"/>
      <c r="W11" s="134"/>
      <c r="X11" s="134"/>
      <c r="Y11" s="134"/>
      <c r="Z11" s="134"/>
      <c r="AA11" s="134"/>
      <c r="AB11" s="134"/>
      <c r="AC11" s="134"/>
      <c r="AD11" s="137"/>
      <c r="AJ11" s="358"/>
      <c r="AK11" s="358"/>
      <c r="AL11" s="358"/>
      <c r="AM11" s="358"/>
      <c r="AN11" s="358"/>
      <c r="AO11" s="358"/>
      <c r="AP11" s="358"/>
      <c r="AQ11" s="358"/>
      <c r="AR11" s="358"/>
      <c r="AS11" s="358"/>
    </row>
    <row r="12" spans="1:45" ht="16.5" customHeight="1">
      <c r="A12" s="37"/>
      <c r="B12" s="366"/>
      <c r="C12" s="366"/>
      <c r="D12" s="366"/>
      <c r="E12" s="366"/>
      <c r="F12" s="366"/>
      <c r="G12" s="366"/>
      <c r="H12" s="366"/>
      <c r="I12" s="366"/>
      <c r="J12" s="366"/>
      <c r="K12" s="366"/>
      <c r="L12" s="366"/>
      <c r="M12" s="366"/>
      <c r="N12" s="366"/>
      <c r="O12" s="366"/>
      <c r="P12" s="366"/>
      <c r="Q12" s="366"/>
      <c r="R12" s="366"/>
      <c r="S12" s="366"/>
      <c r="T12" s="366"/>
      <c r="U12" s="366"/>
      <c r="V12" s="134"/>
      <c r="W12" s="134"/>
      <c r="X12" s="134"/>
      <c r="Y12" s="134"/>
      <c r="Z12" s="134"/>
      <c r="AA12" s="134"/>
      <c r="AB12" s="134"/>
      <c r="AC12" s="134"/>
      <c r="AD12" s="137"/>
      <c r="AJ12" s="358"/>
      <c r="AK12" s="358"/>
      <c r="AL12" s="358"/>
      <c r="AM12" s="358"/>
      <c r="AN12" s="358"/>
      <c r="AO12" s="358"/>
      <c r="AP12" s="358"/>
      <c r="AQ12" s="358"/>
      <c r="AR12" s="358"/>
      <c r="AS12" s="358"/>
    </row>
    <row r="13" spans="1:45" ht="16.5" customHeight="1">
      <c r="A13" s="37"/>
      <c r="B13" s="366"/>
      <c r="C13" s="366"/>
      <c r="D13" s="366"/>
      <c r="E13" s="366"/>
      <c r="F13" s="366"/>
      <c r="G13" s="366"/>
      <c r="H13" s="366"/>
      <c r="I13" s="366"/>
      <c r="J13" s="366"/>
      <c r="K13" s="366"/>
      <c r="L13" s="366"/>
      <c r="M13" s="366"/>
      <c r="N13" s="366"/>
      <c r="O13" s="366"/>
      <c r="P13" s="366"/>
      <c r="Q13" s="366"/>
      <c r="R13" s="366"/>
      <c r="S13" s="366"/>
      <c r="T13" s="366"/>
      <c r="U13" s="366"/>
      <c r="V13" s="134"/>
      <c r="W13" s="134"/>
      <c r="X13" s="134"/>
      <c r="Y13" s="134"/>
      <c r="Z13" s="134"/>
      <c r="AA13" s="134"/>
      <c r="AB13" s="134"/>
      <c r="AC13" s="134"/>
      <c r="AD13" s="137"/>
      <c r="AJ13" s="358"/>
      <c r="AK13" s="358"/>
      <c r="AL13" s="358"/>
      <c r="AM13" s="358"/>
      <c r="AN13" s="358"/>
      <c r="AO13" s="358"/>
      <c r="AP13" s="358"/>
      <c r="AQ13" s="358"/>
      <c r="AR13" s="358"/>
      <c r="AS13" s="358"/>
    </row>
    <row r="14" spans="1:45" ht="16.5" customHeight="1">
      <c r="A14" s="37"/>
      <c r="B14" s="366"/>
      <c r="C14" s="366"/>
      <c r="D14" s="366"/>
      <c r="E14" s="366"/>
      <c r="F14" s="366"/>
      <c r="G14" s="366"/>
      <c r="H14" s="366"/>
      <c r="I14" s="366"/>
      <c r="J14" s="366"/>
      <c r="K14" s="366"/>
      <c r="L14" s="366"/>
      <c r="M14" s="366"/>
      <c r="N14" s="366"/>
      <c r="O14" s="366"/>
      <c r="P14" s="366"/>
      <c r="Q14" s="366"/>
      <c r="R14" s="366"/>
      <c r="S14" s="366"/>
      <c r="T14" s="366"/>
      <c r="U14" s="366"/>
      <c r="V14" s="134"/>
      <c r="W14" s="134"/>
      <c r="X14" s="134"/>
      <c r="Y14" s="134"/>
      <c r="Z14" s="134"/>
      <c r="AA14" s="134"/>
      <c r="AB14" s="134"/>
      <c r="AC14" s="134"/>
      <c r="AD14" s="137"/>
      <c r="AJ14" s="358"/>
      <c r="AK14" s="358"/>
      <c r="AL14" s="358"/>
      <c r="AM14" s="358"/>
      <c r="AN14" s="358"/>
      <c r="AO14" s="358"/>
      <c r="AP14" s="358"/>
      <c r="AQ14" s="358"/>
      <c r="AR14" s="358"/>
      <c r="AS14" s="358"/>
    </row>
    <row r="15" spans="1:45" ht="16.5" customHeight="1">
      <c r="A15" s="37"/>
      <c r="B15" s="366"/>
      <c r="C15" s="366"/>
      <c r="D15" s="366"/>
      <c r="E15" s="366"/>
      <c r="F15" s="366"/>
      <c r="G15" s="366"/>
      <c r="H15" s="366"/>
      <c r="I15" s="366"/>
      <c r="J15" s="366"/>
      <c r="K15" s="366"/>
      <c r="L15" s="366"/>
      <c r="M15" s="366"/>
      <c r="N15" s="366"/>
      <c r="O15" s="366"/>
      <c r="P15" s="366"/>
      <c r="Q15" s="366"/>
      <c r="R15" s="366"/>
      <c r="S15" s="366"/>
      <c r="T15" s="366"/>
      <c r="U15" s="366"/>
      <c r="V15" s="134"/>
      <c r="W15" s="134"/>
      <c r="X15" s="134"/>
      <c r="Y15" s="134"/>
      <c r="Z15" s="134"/>
      <c r="AA15" s="134"/>
      <c r="AB15" s="134"/>
      <c r="AC15" s="134"/>
      <c r="AD15" s="137"/>
      <c r="AJ15" s="358"/>
      <c r="AK15" s="358"/>
      <c r="AL15" s="358"/>
      <c r="AM15" s="358"/>
      <c r="AN15" s="358"/>
      <c r="AO15" s="358"/>
      <c r="AP15" s="358"/>
      <c r="AQ15" s="358"/>
      <c r="AR15" s="358"/>
      <c r="AS15" s="358"/>
    </row>
    <row r="16" spans="1:45" ht="16.5" customHeight="1">
      <c r="A16" s="37"/>
      <c r="B16" s="366"/>
      <c r="C16" s="366"/>
      <c r="D16" s="366"/>
      <c r="E16" s="366"/>
      <c r="F16" s="366"/>
      <c r="G16" s="366"/>
      <c r="H16" s="366"/>
      <c r="I16" s="366"/>
      <c r="J16" s="366"/>
      <c r="K16" s="366"/>
      <c r="L16" s="366"/>
      <c r="M16" s="366"/>
      <c r="N16" s="366"/>
      <c r="O16" s="366"/>
      <c r="P16" s="366"/>
      <c r="Q16" s="366"/>
      <c r="R16" s="366"/>
      <c r="S16" s="366"/>
      <c r="T16" s="366"/>
      <c r="U16" s="366"/>
      <c r="V16" s="134"/>
      <c r="W16" s="134"/>
      <c r="X16" s="134"/>
      <c r="Y16" s="134"/>
      <c r="Z16" s="134"/>
      <c r="AA16" s="134"/>
      <c r="AB16" s="134"/>
      <c r="AC16" s="134"/>
      <c r="AD16" s="137"/>
      <c r="AJ16" s="358"/>
      <c r="AK16" s="358"/>
      <c r="AL16" s="358"/>
      <c r="AM16" s="358"/>
      <c r="AN16" s="358"/>
      <c r="AO16" s="358"/>
      <c r="AP16" s="358"/>
      <c r="AQ16" s="358"/>
      <c r="AR16" s="358"/>
      <c r="AS16" s="358"/>
    </row>
    <row r="17" spans="1:45" ht="26.1" customHeight="1">
      <c r="A17" s="37"/>
      <c r="B17" s="366"/>
      <c r="C17" s="366"/>
      <c r="D17" s="366"/>
      <c r="E17" s="366"/>
      <c r="F17" s="366"/>
      <c r="G17" s="366"/>
      <c r="H17" s="366"/>
      <c r="I17" s="366"/>
      <c r="J17" s="366"/>
      <c r="K17" s="366"/>
      <c r="L17" s="366"/>
      <c r="M17" s="366"/>
      <c r="N17" s="366"/>
      <c r="O17" s="366"/>
      <c r="P17" s="366"/>
      <c r="Q17" s="366"/>
      <c r="R17" s="366"/>
      <c r="S17" s="366"/>
      <c r="T17" s="366"/>
      <c r="U17" s="366"/>
      <c r="V17" s="134"/>
      <c r="W17" s="134"/>
      <c r="X17" s="134"/>
      <c r="Y17" s="134"/>
      <c r="Z17" s="134"/>
      <c r="AA17" s="134"/>
      <c r="AB17" s="134"/>
      <c r="AC17" s="134"/>
      <c r="AD17" s="137"/>
      <c r="AJ17" s="358"/>
      <c r="AK17" s="358"/>
      <c r="AL17" s="358"/>
      <c r="AM17" s="358"/>
      <c r="AN17" s="358"/>
      <c r="AO17" s="358"/>
      <c r="AP17" s="358"/>
      <c r="AQ17" s="358"/>
      <c r="AR17" s="358"/>
      <c r="AS17" s="358"/>
    </row>
    <row r="18" spans="1:45" ht="16.5" customHeight="1">
      <c r="A18" s="37"/>
      <c r="B18" s="366"/>
      <c r="C18" s="366"/>
      <c r="D18" s="366"/>
      <c r="E18" s="366"/>
      <c r="F18" s="366"/>
      <c r="G18" s="366"/>
      <c r="H18" s="366"/>
      <c r="I18" s="366"/>
      <c r="J18" s="366"/>
      <c r="K18" s="366"/>
      <c r="L18" s="366"/>
      <c r="M18" s="366"/>
      <c r="N18" s="366"/>
      <c r="O18" s="366"/>
      <c r="P18" s="366"/>
      <c r="Q18" s="366"/>
      <c r="R18" s="366"/>
      <c r="S18" s="366"/>
      <c r="T18" s="366"/>
      <c r="U18" s="366"/>
      <c r="V18" s="134"/>
      <c r="W18" s="134"/>
      <c r="X18" s="134"/>
      <c r="Y18" s="134"/>
      <c r="Z18" s="134"/>
      <c r="AA18" s="134"/>
      <c r="AB18" s="134"/>
      <c r="AC18" s="134"/>
      <c r="AD18" s="137"/>
      <c r="AJ18" s="358"/>
      <c r="AK18" s="358"/>
      <c r="AL18" s="358"/>
      <c r="AM18" s="358"/>
      <c r="AN18" s="358"/>
      <c r="AO18" s="358"/>
      <c r="AP18" s="358"/>
      <c r="AQ18" s="358"/>
      <c r="AR18" s="358"/>
      <c r="AS18" s="358"/>
    </row>
    <row r="19" spans="1:45" ht="16.5" customHeight="1">
      <c r="A19" s="37"/>
      <c r="B19" s="300"/>
      <c r="C19" s="300"/>
      <c r="D19" s="300"/>
      <c r="E19" s="300"/>
      <c r="F19" s="300"/>
      <c r="G19" s="300"/>
      <c r="H19" s="300"/>
      <c r="I19" s="300"/>
      <c r="J19" s="300"/>
      <c r="K19" s="300"/>
      <c r="L19" s="300"/>
      <c r="M19" s="300"/>
      <c r="N19" s="300"/>
      <c r="O19" s="300"/>
      <c r="P19" s="300"/>
      <c r="Q19" s="300"/>
      <c r="R19" s="300"/>
      <c r="S19" s="300"/>
      <c r="T19" s="300"/>
      <c r="U19" s="300"/>
      <c r="V19" s="134"/>
      <c r="W19" s="134"/>
      <c r="X19" s="134"/>
      <c r="Y19" s="134"/>
      <c r="Z19" s="134"/>
      <c r="AA19" s="134"/>
      <c r="AB19" s="134"/>
      <c r="AC19" s="134"/>
      <c r="AD19" s="137"/>
      <c r="AJ19" s="358"/>
      <c r="AK19" s="358"/>
      <c r="AL19" s="358"/>
      <c r="AM19" s="358"/>
      <c r="AN19" s="358"/>
      <c r="AO19" s="358"/>
      <c r="AP19" s="358"/>
      <c r="AQ19" s="358"/>
      <c r="AR19" s="358"/>
      <c r="AS19" s="358"/>
    </row>
    <row r="20" spans="1:45" ht="16.5" customHeight="1">
      <c r="A20" s="37"/>
      <c r="B20" s="331" t="s">
        <v>4</v>
      </c>
      <c r="C20" s="323"/>
      <c r="D20" s="323"/>
      <c r="E20" s="323"/>
      <c r="F20" s="323"/>
      <c r="G20" s="323"/>
      <c r="H20" s="323"/>
      <c r="I20" s="323"/>
      <c r="J20" s="323"/>
      <c r="K20" s="323"/>
      <c r="L20" s="323"/>
      <c r="M20" s="323"/>
      <c r="N20" s="323"/>
      <c r="O20" s="323"/>
      <c r="P20" s="323"/>
      <c r="Q20" s="323"/>
      <c r="R20" s="323"/>
      <c r="S20" s="323"/>
      <c r="T20" s="323"/>
      <c r="U20" s="323"/>
      <c r="V20" s="134"/>
      <c r="W20" s="134"/>
      <c r="X20" s="134"/>
      <c r="Y20" s="134"/>
      <c r="Z20" s="134"/>
      <c r="AA20" s="134"/>
      <c r="AB20" s="134"/>
      <c r="AC20" s="134"/>
      <c r="AD20" s="137"/>
      <c r="AJ20" s="358"/>
      <c r="AK20" s="358"/>
      <c r="AL20" s="358"/>
      <c r="AM20" s="358"/>
      <c r="AN20" s="358"/>
      <c r="AO20" s="358"/>
      <c r="AP20" s="358"/>
      <c r="AQ20" s="358"/>
      <c r="AR20" s="358"/>
      <c r="AS20" s="358"/>
    </row>
    <row r="21" spans="1:45" ht="16.5" customHeight="1">
      <c r="A21" s="37"/>
      <c r="B21" s="323"/>
      <c r="C21" s="323"/>
      <c r="D21" s="323"/>
      <c r="E21" s="323"/>
      <c r="F21" s="323"/>
      <c r="G21" s="323"/>
      <c r="H21" s="323"/>
      <c r="I21" s="323"/>
      <c r="J21" s="323"/>
      <c r="K21" s="323"/>
      <c r="L21" s="323"/>
      <c r="M21" s="323"/>
      <c r="N21" s="323"/>
      <c r="O21" s="323"/>
      <c r="P21" s="323"/>
      <c r="Q21" s="323"/>
      <c r="R21" s="323"/>
      <c r="S21" s="323"/>
      <c r="T21" s="323"/>
      <c r="U21" s="323"/>
      <c r="V21" s="134"/>
      <c r="W21" s="134"/>
      <c r="X21" s="134"/>
      <c r="Y21" s="134"/>
      <c r="Z21" s="134"/>
      <c r="AA21" s="134"/>
      <c r="AB21" s="134"/>
      <c r="AC21" s="134"/>
      <c r="AD21" s="137"/>
      <c r="AJ21" s="358"/>
      <c r="AK21" s="358"/>
      <c r="AL21" s="358"/>
      <c r="AM21" s="358"/>
      <c r="AN21" s="358"/>
      <c r="AO21" s="358"/>
      <c r="AP21" s="358"/>
      <c r="AQ21" s="358"/>
      <c r="AR21" s="358"/>
      <c r="AS21" s="358"/>
    </row>
    <row r="22" spans="1:45" ht="16.5" customHeight="1">
      <c r="A22" s="37"/>
      <c r="B22" s="366" t="s">
        <v>5</v>
      </c>
      <c r="C22" s="366"/>
      <c r="D22" s="366"/>
      <c r="E22" s="366"/>
      <c r="F22" s="366"/>
      <c r="G22" s="366"/>
      <c r="H22" s="366"/>
      <c r="I22" s="366"/>
      <c r="J22" s="366"/>
      <c r="K22" s="366"/>
      <c r="L22" s="366"/>
      <c r="M22" s="366"/>
      <c r="N22" s="366"/>
      <c r="O22" s="366"/>
      <c r="P22" s="366"/>
      <c r="Q22" s="366"/>
      <c r="R22" s="366"/>
      <c r="S22" s="366"/>
      <c r="T22" s="366"/>
      <c r="U22" s="366"/>
      <c r="V22" s="134"/>
      <c r="W22" s="134"/>
      <c r="X22" s="134"/>
      <c r="Y22" s="134"/>
      <c r="Z22" s="134"/>
      <c r="AA22" s="134"/>
      <c r="AB22" s="134"/>
      <c r="AC22" s="134"/>
      <c r="AD22" s="137"/>
      <c r="AJ22" s="358"/>
      <c r="AK22" s="358"/>
      <c r="AL22" s="358"/>
      <c r="AM22" s="358"/>
      <c r="AN22" s="358"/>
      <c r="AO22" s="358"/>
      <c r="AP22" s="358"/>
      <c r="AQ22" s="358"/>
      <c r="AR22" s="358"/>
      <c r="AS22" s="358"/>
    </row>
    <row r="23" spans="1:45" ht="26.1" customHeight="1">
      <c r="A23" s="37"/>
      <c r="B23" s="366"/>
      <c r="C23" s="366"/>
      <c r="D23" s="366"/>
      <c r="E23" s="366"/>
      <c r="F23" s="366"/>
      <c r="G23" s="366"/>
      <c r="H23" s="366"/>
      <c r="I23" s="366"/>
      <c r="J23" s="366"/>
      <c r="K23" s="366"/>
      <c r="L23" s="366"/>
      <c r="M23" s="366"/>
      <c r="N23" s="366"/>
      <c r="O23" s="366"/>
      <c r="P23" s="366"/>
      <c r="Q23" s="366"/>
      <c r="R23" s="366"/>
      <c r="S23" s="366"/>
      <c r="T23" s="366"/>
      <c r="U23" s="366"/>
      <c r="V23" s="134"/>
      <c r="W23" s="134"/>
      <c r="X23" s="134"/>
      <c r="Y23" s="134"/>
      <c r="Z23" s="134"/>
      <c r="AA23" s="134"/>
      <c r="AB23" s="134"/>
      <c r="AC23" s="134"/>
      <c r="AD23" s="137"/>
      <c r="AJ23" s="358"/>
      <c r="AK23" s="358"/>
      <c r="AL23" s="358"/>
      <c r="AM23" s="358"/>
      <c r="AN23" s="358"/>
      <c r="AO23" s="358"/>
      <c r="AP23" s="358"/>
      <c r="AQ23" s="358"/>
      <c r="AR23" s="358"/>
      <c r="AS23" s="358"/>
    </row>
    <row r="24" spans="1:45" ht="16.5" customHeight="1">
      <c r="A24" s="37"/>
      <c r="B24" s="366"/>
      <c r="C24" s="366"/>
      <c r="D24" s="366"/>
      <c r="E24" s="366"/>
      <c r="F24" s="366"/>
      <c r="G24" s="366"/>
      <c r="H24" s="366"/>
      <c r="I24" s="366"/>
      <c r="J24" s="366"/>
      <c r="K24" s="366"/>
      <c r="L24" s="366"/>
      <c r="M24" s="366"/>
      <c r="N24" s="366"/>
      <c r="O24" s="366"/>
      <c r="P24" s="366"/>
      <c r="Q24" s="366"/>
      <c r="R24" s="366"/>
      <c r="S24" s="366"/>
      <c r="T24" s="366"/>
      <c r="U24" s="366"/>
      <c r="V24" s="134"/>
      <c r="W24" s="134"/>
      <c r="X24" s="134"/>
      <c r="Y24" s="134"/>
      <c r="Z24" s="134"/>
      <c r="AA24" s="134"/>
      <c r="AB24" s="134"/>
      <c r="AC24" s="134"/>
      <c r="AD24" s="137"/>
      <c r="AJ24" s="358"/>
      <c r="AK24" s="358"/>
      <c r="AL24" s="358"/>
      <c r="AM24" s="358"/>
      <c r="AN24" s="358"/>
      <c r="AO24" s="358"/>
      <c r="AP24" s="358"/>
      <c r="AQ24" s="358"/>
      <c r="AR24" s="358"/>
      <c r="AS24" s="358"/>
    </row>
    <row r="25" spans="1:45" ht="26.1" customHeight="1">
      <c r="A25" s="132"/>
      <c r="B25" s="366"/>
      <c r="C25" s="366"/>
      <c r="D25" s="366"/>
      <c r="E25" s="366"/>
      <c r="F25" s="366"/>
      <c r="G25" s="366"/>
      <c r="H25" s="366"/>
      <c r="I25" s="366"/>
      <c r="J25" s="366"/>
      <c r="K25" s="366"/>
      <c r="L25" s="366"/>
      <c r="M25" s="366"/>
      <c r="N25" s="366"/>
      <c r="O25" s="366"/>
      <c r="P25" s="366"/>
      <c r="Q25" s="366"/>
      <c r="R25" s="366"/>
      <c r="S25" s="366"/>
      <c r="T25" s="366"/>
      <c r="U25" s="366"/>
      <c r="V25" s="134"/>
      <c r="W25" s="134"/>
      <c r="X25" s="134"/>
      <c r="Y25" s="134"/>
      <c r="Z25" s="134"/>
      <c r="AA25" s="134"/>
      <c r="AB25" s="134"/>
      <c r="AC25" s="134"/>
      <c r="AD25" s="137"/>
      <c r="AJ25" s="358"/>
      <c r="AK25" s="358"/>
      <c r="AL25" s="358"/>
      <c r="AM25" s="358"/>
      <c r="AN25" s="358"/>
      <c r="AO25" s="358"/>
      <c r="AP25" s="358"/>
      <c r="AQ25" s="358"/>
      <c r="AR25" s="358"/>
      <c r="AS25" s="358"/>
    </row>
    <row r="26" spans="1:45" ht="16.5" customHeight="1">
      <c r="A26" s="132"/>
      <c r="B26" s="366"/>
      <c r="C26" s="366"/>
      <c r="D26" s="366"/>
      <c r="E26" s="366"/>
      <c r="F26" s="366"/>
      <c r="G26" s="366"/>
      <c r="H26" s="366"/>
      <c r="I26" s="366"/>
      <c r="J26" s="366"/>
      <c r="K26" s="366"/>
      <c r="L26" s="366"/>
      <c r="M26" s="366"/>
      <c r="N26" s="366"/>
      <c r="O26" s="366"/>
      <c r="P26" s="366"/>
      <c r="Q26" s="366"/>
      <c r="R26" s="366"/>
      <c r="S26" s="366"/>
      <c r="T26" s="366"/>
      <c r="U26" s="366"/>
      <c r="V26" s="134"/>
      <c r="W26" s="134"/>
      <c r="X26" s="134"/>
      <c r="Y26" s="134"/>
      <c r="Z26" s="134"/>
      <c r="AA26" s="134"/>
      <c r="AB26" s="134"/>
      <c r="AC26" s="134"/>
      <c r="AD26" s="137"/>
      <c r="AJ26" s="358"/>
      <c r="AK26" s="358"/>
      <c r="AL26" s="358"/>
      <c r="AM26" s="358"/>
      <c r="AN26" s="358"/>
      <c r="AO26" s="358"/>
      <c r="AP26" s="358"/>
      <c r="AQ26" s="358"/>
      <c r="AR26" s="358"/>
      <c r="AS26" s="358"/>
    </row>
    <row r="27" spans="1:45" ht="16.5" customHeight="1">
      <c r="A27" s="132"/>
      <c r="B27" s="366"/>
      <c r="C27" s="366"/>
      <c r="D27" s="366"/>
      <c r="E27" s="366"/>
      <c r="F27" s="366"/>
      <c r="G27" s="366"/>
      <c r="H27" s="366"/>
      <c r="I27" s="366"/>
      <c r="J27" s="366"/>
      <c r="K27" s="366"/>
      <c r="L27" s="366"/>
      <c r="M27" s="366"/>
      <c r="N27" s="366"/>
      <c r="O27" s="366"/>
      <c r="P27" s="366"/>
      <c r="Q27" s="366"/>
      <c r="R27" s="366"/>
      <c r="S27" s="366"/>
      <c r="T27" s="366"/>
      <c r="U27" s="366"/>
      <c r="V27" s="134"/>
      <c r="W27" s="134"/>
      <c r="X27" s="134"/>
      <c r="Y27" s="134"/>
      <c r="Z27" s="134"/>
      <c r="AA27" s="134"/>
      <c r="AB27" s="134"/>
      <c r="AC27" s="134"/>
      <c r="AD27" s="137"/>
      <c r="AJ27" s="358"/>
      <c r="AK27" s="358"/>
      <c r="AL27" s="358"/>
      <c r="AM27" s="358"/>
      <c r="AN27" s="358"/>
      <c r="AO27" s="358"/>
      <c r="AP27" s="358"/>
      <c r="AQ27" s="358"/>
      <c r="AR27" s="358"/>
      <c r="AS27" s="358"/>
    </row>
    <row r="28" spans="1:45" ht="16.5" customHeight="1">
      <c r="A28" s="132"/>
      <c r="B28" s="300"/>
      <c r="C28" s="300"/>
      <c r="D28" s="300"/>
      <c r="E28" s="300"/>
      <c r="F28" s="300"/>
      <c r="G28" s="300"/>
      <c r="H28" s="300"/>
      <c r="I28" s="300"/>
      <c r="J28" s="300"/>
      <c r="K28" s="300"/>
      <c r="L28" s="300"/>
      <c r="M28" s="300"/>
      <c r="N28" s="300"/>
      <c r="O28" s="300"/>
      <c r="P28" s="300"/>
      <c r="Q28" s="300"/>
      <c r="R28" s="300"/>
      <c r="S28" s="300"/>
      <c r="T28" s="300"/>
      <c r="U28" s="300"/>
      <c r="V28" s="134"/>
      <c r="W28" s="134"/>
      <c r="X28" s="134"/>
      <c r="Y28" s="134"/>
      <c r="Z28" s="134"/>
      <c r="AA28" s="134"/>
      <c r="AB28" s="134"/>
      <c r="AC28" s="134"/>
      <c r="AD28" s="137"/>
      <c r="AJ28" s="358"/>
      <c r="AK28" s="358"/>
      <c r="AL28" s="358"/>
      <c r="AM28" s="358"/>
      <c r="AN28" s="358"/>
      <c r="AO28" s="358"/>
      <c r="AP28" s="358"/>
      <c r="AQ28" s="358"/>
      <c r="AR28" s="358"/>
      <c r="AS28" s="358"/>
    </row>
    <row r="29" spans="1:45" ht="16.5" customHeight="1">
      <c r="A29" s="132"/>
      <c r="B29" s="331" t="s">
        <v>6</v>
      </c>
      <c r="C29" s="323"/>
      <c r="D29" s="323"/>
      <c r="E29" s="323"/>
      <c r="F29" s="323"/>
      <c r="G29" s="323"/>
      <c r="H29" s="323"/>
      <c r="I29" s="323"/>
      <c r="J29" s="323"/>
      <c r="K29" s="323"/>
      <c r="L29" s="323"/>
      <c r="M29" s="323"/>
      <c r="N29" s="323"/>
      <c r="O29" s="323"/>
      <c r="P29" s="323"/>
      <c r="Q29" s="323"/>
      <c r="R29" s="323"/>
      <c r="S29" s="323"/>
      <c r="T29" s="323"/>
      <c r="U29" s="323"/>
      <c r="V29" s="134"/>
      <c r="W29" s="134"/>
      <c r="X29" s="134"/>
      <c r="Y29" s="134"/>
      <c r="Z29" s="134"/>
      <c r="AA29" s="134"/>
      <c r="AB29" s="134"/>
      <c r="AC29" s="134"/>
      <c r="AD29" s="137"/>
      <c r="AJ29" s="358"/>
      <c r="AK29" s="358"/>
      <c r="AL29" s="358"/>
      <c r="AM29" s="358"/>
      <c r="AN29" s="358"/>
      <c r="AO29" s="358"/>
      <c r="AP29" s="358"/>
      <c r="AQ29" s="358"/>
      <c r="AR29" s="358"/>
      <c r="AS29" s="358"/>
    </row>
    <row r="30" spans="1:45" ht="16.5" customHeight="1">
      <c r="A30" s="132"/>
      <c r="B30" s="331"/>
      <c r="C30" s="323"/>
      <c r="D30" s="323"/>
      <c r="E30" s="323"/>
      <c r="F30" s="323"/>
      <c r="G30" s="323"/>
      <c r="H30" s="323"/>
      <c r="I30" s="323"/>
      <c r="J30" s="323"/>
      <c r="K30" s="323"/>
      <c r="L30" s="323"/>
      <c r="M30" s="323"/>
      <c r="N30" s="323"/>
      <c r="O30" s="323"/>
      <c r="P30" s="323"/>
      <c r="Q30" s="323"/>
      <c r="R30" s="323"/>
      <c r="S30" s="323"/>
      <c r="T30" s="323"/>
      <c r="U30" s="323"/>
      <c r="V30" s="134"/>
      <c r="W30" s="134"/>
      <c r="X30" s="134"/>
      <c r="Y30" s="134"/>
      <c r="Z30" s="134"/>
      <c r="AA30" s="134"/>
      <c r="AB30" s="134"/>
      <c r="AC30" s="134"/>
      <c r="AD30" s="137"/>
      <c r="AJ30" s="358"/>
      <c r="AK30" s="358"/>
      <c r="AL30" s="358"/>
      <c r="AM30" s="358"/>
      <c r="AN30" s="358"/>
      <c r="AO30" s="358"/>
      <c r="AP30" s="358"/>
      <c r="AQ30" s="358"/>
      <c r="AR30" s="358"/>
      <c r="AS30" s="358"/>
    </row>
    <row r="31" spans="1:45" ht="16.5" customHeight="1">
      <c r="A31" s="132"/>
      <c r="B31" s="366" t="s">
        <v>7</v>
      </c>
      <c r="C31" s="366"/>
      <c r="D31" s="366"/>
      <c r="E31" s="366"/>
      <c r="F31" s="366"/>
      <c r="G31" s="366"/>
      <c r="H31" s="366"/>
      <c r="I31" s="366"/>
      <c r="J31" s="366"/>
      <c r="K31" s="366"/>
      <c r="L31" s="366"/>
      <c r="M31" s="366"/>
      <c r="N31" s="366"/>
      <c r="O31" s="366"/>
      <c r="P31" s="366"/>
      <c r="Q31" s="366"/>
      <c r="R31" s="366"/>
      <c r="S31" s="366"/>
      <c r="T31" s="366"/>
      <c r="U31" s="366"/>
      <c r="V31" s="134"/>
      <c r="W31" s="134"/>
      <c r="X31" s="134"/>
      <c r="Y31" s="134"/>
      <c r="Z31" s="134"/>
      <c r="AA31" s="134"/>
      <c r="AB31" s="134"/>
      <c r="AC31" s="134"/>
      <c r="AD31" s="137"/>
      <c r="AJ31" s="358"/>
      <c r="AK31" s="358"/>
      <c r="AL31" s="358"/>
      <c r="AM31" s="358"/>
      <c r="AN31" s="358"/>
      <c r="AO31" s="358"/>
      <c r="AP31" s="358"/>
      <c r="AQ31" s="358"/>
      <c r="AR31" s="358"/>
      <c r="AS31" s="358"/>
    </row>
    <row r="32" spans="1:45" ht="16.5" customHeight="1">
      <c r="A32" s="132"/>
      <c r="B32" s="366"/>
      <c r="C32" s="366"/>
      <c r="D32" s="366"/>
      <c r="E32" s="366"/>
      <c r="F32" s="366"/>
      <c r="G32" s="366"/>
      <c r="H32" s="366"/>
      <c r="I32" s="366"/>
      <c r="J32" s="366"/>
      <c r="K32" s="366"/>
      <c r="L32" s="366"/>
      <c r="M32" s="366"/>
      <c r="N32" s="366"/>
      <c r="O32" s="366"/>
      <c r="P32" s="366"/>
      <c r="Q32" s="366"/>
      <c r="R32" s="366"/>
      <c r="S32" s="366"/>
      <c r="T32" s="366"/>
      <c r="U32" s="366"/>
      <c r="V32" s="134"/>
      <c r="W32" s="134"/>
      <c r="X32" s="134"/>
      <c r="Y32" s="134"/>
      <c r="Z32" s="134"/>
      <c r="AA32" s="134"/>
      <c r="AB32" s="134"/>
      <c r="AC32" s="134"/>
      <c r="AD32" s="137"/>
      <c r="AJ32" s="358"/>
      <c r="AK32" s="358"/>
      <c r="AL32" s="358"/>
      <c r="AM32" s="358"/>
      <c r="AN32" s="358"/>
      <c r="AO32" s="358"/>
      <c r="AP32" s="358"/>
      <c r="AQ32" s="358"/>
      <c r="AR32" s="358"/>
      <c r="AS32" s="358"/>
    </row>
    <row r="33" spans="1:45" ht="16.5" customHeight="1">
      <c r="A33" s="132"/>
      <c r="B33" s="366"/>
      <c r="C33" s="366"/>
      <c r="D33" s="366"/>
      <c r="E33" s="366"/>
      <c r="F33" s="366"/>
      <c r="G33" s="366"/>
      <c r="H33" s="366"/>
      <c r="I33" s="366"/>
      <c r="J33" s="366"/>
      <c r="K33" s="366"/>
      <c r="L33" s="366"/>
      <c r="M33" s="366"/>
      <c r="N33" s="366"/>
      <c r="O33" s="366"/>
      <c r="P33" s="366"/>
      <c r="Q33" s="366"/>
      <c r="R33" s="366"/>
      <c r="S33" s="366"/>
      <c r="T33" s="366"/>
      <c r="U33" s="366"/>
      <c r="V33" s="134"/>
      <c r="W33" s="134"/>
      <c r="X33" s="134"/>
      <c r="Y33" s="134"/>
      <c r="Z33" s="134"/>
      <c r="AA33" s="134"/>
      <c r="AB33" s="134"/>
      <c r="AC33" s="134"/>
      <c r="AD33" s="137"/>
      <c r="AJ33" s="358"/>
      <c r="AK33" s="358"/>
      <c r="AL33" s="358"/>
      <c r="AM33" s="358"/>
      <c r="AN33" s="358"/>
      <c r="AO33" s="358"/>
      <c r="AP33" s="358"/>
      <c r="AQ33" s="358"/>
      <c r="AR33" s="358"/>
      <c r="AS33" s="358"/>
    </row>
    <row r="34" spans="1:45" ht="16.5" customHeight="1">
      <c r="A34" s="132"/>
      <c r="B34" s="366"/>
      <c r="C34" s="366"/>
      <c r="D34" s="366"/>
      <c r="E34" s="366"/>
      <c r="F34" s="366"/>
      <c r="G34" s="366"/>
      <c r="H34" s="366"/>
      <c r="I34" s="366"/>
      <c r="J34" s="366"/>
      <c r="K34" s="366"/>
      <c r="L34" s="366"/>
      <c r="M34" s="366"/>
      <c r="N34" s="366"/>
      <c r="O34" s="366"/>
      <c r="P34" s="366"/>
      <c r="Q34" s="366"/>
      <c r="R34" s="366"/>
      <c r="S34" s="366"/>
      <c r="T34" s="366"/>
      <c r="U34" s="366"/>
      <c r="V34" s="134"/>
      <c r="W34" s="134"/>
      <c r="X34" s="134"/>
      <c r="Y34" s="134"/>
      <c r="Z34" s="134"/>
      <c r="AA34" s="134"/>
      <c r="AB34" s="134"/>
      <c r="AC34" s="134"/>
      <c r="AD34" s="137"/>
      <c r="AJ34" s="358"/>
      <c r="AK34" s="358"/>
      <c r="AL34" s="358"/>
      <c r="AM34" s="358"/>
      <c r="AN34" s="358"/>
      <c r="AO34" s="358"/>
      <c r="AP34" s="358"/>
      <c r="AQ34" s="358"/>
      <c r="AR34" s="358"/>
      <c r="AS34" s="358"/>
    </row>
    <row r="35" spans="1:45" ht="16.5" customHeight="1">
      <c r="A35" s="132"/>
      <c r="B35" s="366"/>
      <c r="C35" s="366"/>
      <c r="D35" s="366"/>
      <c r="E35" s="366"/>
      <c r="F35" s="366"/>
      <c r="G35" s="366"/>
      <c r="H35" s="366"/>
      <c r="I35" s="366"/>
      <c r="J35" s="366"/>
      <c r="K35" s="366"/>
      <c r="L35" s="366"/>
      <c r="M35" s="366"/>
      <c r="N35" s="366"/>
      <c r="O35" s="366"/>
      <c r="P35" s="366"/>
      <c r="Q35" s="366"/>
      <c r="R35" s="366"/>
      <c r="S35" s="366"/>
      <c r="T35" s="366"/>
      <c r="U35" s="366"/>
      <c r="V35" s="134"/>
      <c r="W35" s="134"/>
      <c r="X35" s="134"/>
      <c r="Y35" s="134"/>
      <c r="Z35" s="134"/>
      <c r="AA35" s="134"/>
      <c r="AB35" s="134"/>
      <c r="AC35" s="134"/>
      <c r="AD35" s="137"/>
      <c r="AJ35" s="358"/>
      <c r="AK35" s="358"/>
      <c r="AL35" s="358"/>
      <c r="AM35" s="358"/>
      <c r="AN35" s="358"/>
      <c r="AO35" s="358"/>
      <c r="AP35" s="358"/>
      <c r="AQ35" s="358"/>
      <c r="AR35" s="358"/>
      <c r="AS35" s="358"/>
    </row>
    <row r="36" spans="1:45" ht="16.5" customHeight="1">
      <c r="A36" s="130"/>
      <c r="B36" s="366"/>
      <c r="C36" s="366"/>
      <c r="D36" s="366"/>
      <c r="E36" s="366"/>
      <c r="F36" s="366"/>
      <c r="G36" s="366"/>
      <c r="H36" s="366"/>
      <c r="I36" s="366"/>
      <c r="J36" s="366"/>
      <c r="K36" s="366"/>
      <c r="L36" s="366"/>
      <c r="M36" s="366"/>
      <c r="N36" s="366"/>
      <c r="O36" s="366"/>
      <c r="P36" s="366"/>
      <c r="Q36" s="366"/>
      <c r="R36" s="366"/>
      <c r="S36" s="366"/>
      <c r="T36" s="366"/>
      <c r="U36" s="366"/>
      <c r="V36" s="134"/>
      <c r="W36" s="134"/>
      <c r="X36" s="134"/>
      <c r="Y36" s="134"/>
      <c r="Z36" s="134"/>
      <c r="AA36" s="134"/>
      <c r="AB36" s="134"/>
      <c r="AC36" s="134"/>
      <c r="AD36" s="137"/>
      <c r="AJ36" s="358"/>
      <c r="AK36" s="358"/>
      <c r="AL36" s="358"/>
      <c r="AM36" s="358"/>
      <c r="AN36" s="358"/>
      <c r="AO36" s="358"/>
      <c r="AP36" s="358"/>
      <c r="AQ36" s="358"/>
      <c r="AR36" s="358"/>
      <c r="AS36" s="358"/>
    </row>
    <row r="37" spans="1:45" ht="16.5" customHeight="1">
      <c r="A37" s="130"/>
      <c r="B37" s="366"/>
      <c r="C37" s="366"/>
      <c r="D37" s="366"/>
      <c r="E37" s="366"/>
      <c r="F37" s="366"/>
      <c r="G37" s="366"/>
      <c r="H37" s="366"/>
      <c r="I37" s="366"/>
      <c r="J37" s="366"/>
      <c r="K37" s="366"/>
      <c r="L37" s="366"/>
      <c r="M37" s="366"/>
      <c r="N37" s="366"/>
      <c r="O37" s="366"/>
      <c r="P37" s="366"/>
      <c r="Q37" s="366"/>
      <c r="R37" s="366"/>
      <c r="S37" s="366"/>
      <c r="T37" s="366"/>
      <c r="U37" s="366"/>
      <c r="V37" s="134"/>
      <c r="W37" s="134"/>
      <c r="X37" s="134"/>
      <c r="Y37" s="134"/>
      <c r="Z37" s="134"/>
      <c r="AA37" s="134"/>
      <c r="AB37" s="134"/>
      <c r="AC37" s="134"/>
      <c r="AD37" s="137"/>
      <c r="AJ37" s="358"/>
      <c r="AK37" s="358"/>
      <c r="AL37" s="358"/>
      <c r="AM37" s="358"/>
      <c r="AN37" s="358"/>
      <c r="AO37" s="358"/>
      <c r="AP37" s="358"/>
      <c r="AQ37" s="358"/>
      <c r="AR37" s="358"/>
      <c r="AS37" s="358"/>
    </row>
    <row r="38" spans="1:45" ht="16.5" customHeight="1">
      <c r="A38" s="130"/>
      <c r="B38" s="366"/>
      <c r="C38" s="366"/>
      <c r="D38" s="366"/>
      <c r="E38" s="366"/>
      <c r="F38" s="366"/>
      <c r="G38" s="366"/>
      <c r="H38" s="366"/>
      <c r="I38" s="366"/>
      <c r="J38" s="366"/>
      <c r="K38" s="366"/>
      <c r="L38" s="366"/>
      <c r="M38" s="366"/>
      <c r="N38" s="366"/>
      <c r="O38" s="366"/>
      <c r="P38" s="366"/>
      <c r="Q38" s="366"/>
      <c r="R38" s="366"/>
      <c r="S38" s="366"/>
      <c r="T38" s="366"/>
      <c r="U38" s="366"/>
      <c r="V38" s="134"/>
      <c r="W38" s="134"/>
      <c r="X38" s="134"/>
      <c r="Y38" s="134"/>
      <c r="Z38" s="134"/>
      <c r="AA38" s="134"/>
      <c r="AB38" s="134"/>
      <c r="AC38" s="134"/>
      <c r="AD38" s="137"/>
      <c r="AJ38" s="358"/>
      <c r="AK38" s="358"/>
      <c r="AL38" s="358"/>
      <c r="AM38" s="358"/>
      <c r="AN38" s="358"/>
      <c r="AO38" s="358"/>
      <c r="AP38" s="358"/>
      <c r="AQ38" s="358"/>
      <c r="AR38" s="358"/>
      <c r="AS38" s="358"/>
    </row>
    <row r="39" spans="1:45" ht="16.5" customHeight="1">
      <c r="A39" s="130"/>
      <c r="B39" s="366"/>
      <c r="C39" s="366"/>
      <c r="D39" s="366"/>
      <c r="E39" s="366"/>
      <c r="F39" s="366"/>
      <c r="G39" s="366"/>
      <c r="H39" s="366"/>
      <c r="I39" s="366"/>
      <c r="J39" s="366"/>
      <c r="K39" s="366"/>
      <c r="L39" s="366"/>
      <c r="M39" s="366"/>
      <c r="N39" s="366"/>
      <c r="O39" s="366"/>
      <c r="P39" s="366"/>
      <c r="Q39" s="366"/>
      <c r="R39" s="366"/>
      <c r="S39" s="366"/>
      <c r="T39" s="366"/>
      <c r="U39" s="366"/>
      <c r="V39" s="134"/>
      <c r="W39" s="134"/>
      <c r="X39" s="134"/>
      <c r="Y39" s="134"/>
      <c r="Z39" s="134"/>
      <c r="AA39" s="134"/>
      <c r="AB39" s="134"/>
      <c r="AC39" s="134"/>
      <c r="AD39" s="137"/>
    </row>
    <row r="40" spans="1:45" ht="16.5" customHeight="1">
      <c r="A40" s="130"/>
      <c r="B40" s="366"/>
      <c r="C40" s="366"/>
      <c r="D40" s="366"/>
      <c r="E40" s="366"/>
      <c r="F40" s="366"/>
      <c r="G40" s="366"/>
      <c r="H40" s="366"/>
      <c r="I40" s="366"/>
      <c r="J40" s="366"/>
      <c r="K40" s="366"/>
      <c r="L40" s="366"/>
      <c r="M40" s="366"/>
      <c r="N40" s="366"/>
      <c r="O40" s="366"/>
      <c r="P40" s="366"/>
      <c r="Q40" s="366"/>
      <c r="R40" s="366"/>
      <c r="S40" s="366"/>
      <c r="T40" s="366"/>
      <c r="U40" s="366"/>
      <c r="V40" s="134"/>
      <c r="W40" s="134"/>
      <c r="X40" s="134"/>
      <c r="Y40" s="134"/>
      <c r="Z40" s="134"/>
      <c r="AA40" s="134"/>
      <c r="AB40" s="134"/>
      <c r="AC40" s="134"/>
      <c r="AD40" s="137"/>
    </row>
    <row r="41" spans="1:45" ht="16.5" customHeight="1">
      <c r="A41" s="130"/>
      <c r="B41" s="366"/>
      <c r="C41" s="366"/>
      <c r="D41" s="366"/>
      <c r="E41" s="366"/>
      <c r="F41" s="366"/>
      <c r="G41" s="366"/>
      <c r="H41" s="366"/>
      <c r="I41" s="366"/>
      <c r="J41" s="366"/>
      <c r="K41" s="366"/>
      <c r="L41" s="366"/>
      <c r="M41" s="366"/>
      <c r="N41" s="366"/>
      <c r="O41" s="366"/>
      <c r="P41" s="366"/>
      <c r="Q41" s="366"/>
      <c r="R41" s="366"/>
      <c r="S41" s="366"/>
      <c r="T41" s="366"/>
      <c r="U41" s="366"/>
      <c r="V41" s="134"/>
      <c r="W41" s="134"/>
      <c r="X41" s="134"/>
      <c r="Y41" s="134"/>
      <c r="Z41" s="134"/>
      <c r="AA41" s="134"/>
      <c r="AB41" s="134"/>
      <c r="AC41" s="134"/>
      <c r="AD41" s="137"/>
    </row>
    <row r="42" spans="1:45" s="260" customFormat="1" ht="14.25" customHeight="1">
      <c r="A42" s="130"/>
      <c r="B42" s="366"/>
      <c r="C42" s="366"/>
      <c r="D42" s="366"/>
      <c r="E42" s="366"/>
      <c r="F42" s="366"/>
      <c r="G42" s="366"/>
      <c r="H42" s="366"/>
      <c r="I42" s="366"/>
      <c r="J42" s="366"/>
      <c r="K42" s="366"/>
      <c r="L42" s="366"/>
      <c r="M42" s="366"/>
      <c r="N42" s="366"/>
      <c r="O42" s="366"/>
      <c r="P42" s="366"/>
      <c r="Q42" s="366"/>
      <c r="R42" s="366"/>
      <c r="S42" s="366"/>
      <c r="T42" s="366"/>
      <c r="U42" s="366"/>
      <c r="V42" s="134"/>
      <c r="W42" s="134"/>
      <c r="X42" s="134"/>
      <c r="Y42" s="134"/>
      <c r="Z42" s="134"/>
      <c r="AA42" s="134"/>
      <c r="AB42" s="134"/>
      <c r="AC42" s="134"/>
      <c r="AD42" s="137"/>
    </row>
    <row r="43" spans="1:45" ht="14.25" customHeight="1">
      <c r="A43" s="130"/>
      <c r="B43" s="366"/>
      <c r="C43" s="366"/>
      <c r="D43" s="366"/>
      <c r="E43" s="366"/>
      <c r="F43" s="366"/>
      <c r="G43" s="366"/>
      <c r="H43" s="366"/>
      <c r="I43" s="366"/>
      <c r="J43" s="366"/>
      <c r="K43" s="366"/>
      <c r="L43" s="366"/>
      <c r="M43" s="366"/>
      <c r="N43" s="366"/>
      <c r="O43" s="366"/>
      <c r="P43" s="366"/>
      <c r="Q43" s="366"/>
      <c r="R43" s="366"/>
      <c r="S43" s="366"/>
      <c r="T43" s="366"/>
      <c r="U43" s="366"/>
      <c r="V43" s="134"/>
      <c r="W43" s="134"/>
      <c r="X43" s="134"/>
      <c r="Y43" s="134"/>
      <c r="Z43" s="134"/>
      <c r="AA43" s="134"/>
      <c r="AB43" s="134"/>
      <c r="AC43" s="134"/>
      <c r="AD43" s="137"/>
    </row>
    <row r="44" spans="1:45" ht="14.25" customHeight="1">
      <c r="A44" s="130"/>
      <c r="B44" s="300"/>
      <c r="C44" s="300"/>
      <c r="D44" s="300"/>
      <c r="E44" s="300"/>
      <c r="F44" s="300"/>
      <c r="G44" s="300"/>
      <c r="H44" s="300"/>
      <c r="I44" s="300"/>
      <c r="J44" s="300"/>
      <c r="K44" s="300"/>
      <c r="L44" s="300"/>
      <c r="M44" s="300"/>
      <c r="N44" s="300"/>
      <c r="O44" s="300"/>
      <c r="P44" s="300"/>
      <c r="Q44" s="300"/>
      <c r="R44" s="300"/>
      <c r="S44" s="300"/>
      <c r="T44" s="300"/>
      <c r="U44" s="300"/>
      <c r="V44" s="134"/>
      <c r="W44" s="134"/>
      <c r="X44" s="134"/>
      <c r="Y44" s="134"/>
      <c r="Z44" s="134"/>
      <c r="AA44" s="134"/>
      <c r="AB44" s="134"/>
      <c r="AC44" s="134"/>
      <c r="AD44" s="137"/>
    </row>
    <row r="45" spans="1:45" ht="14.25" customHeight="1">
      <c r="A45" s="130"/>
      <c r="B45" s="331" t="s">
        <v>8</v>
      </c>
      <c r="C45" s="335"/>
      <c r="D45" s="336"/>
      <c r="E45" s="336"/>
      <c r="F45" s="336"/>
      <c r="G45" s="336"/>
      <c r="H45" s="336"/>
      <c r="I45" s="336"/>
      <c r="J45" s="336"/>
      <c r="K45" s="336"/>
      <c r="L45" s="336"/>
      <c r="M45" s="336"/>
      <c r="N45" s="336"/>
      <c r="O45" s="336"/>
      <c r="P45" s="336"/>
      <c r="Q45" s="336"/>
      <c r="R45" s="336"/>
      <c r="S45" s="336"/>
      <c r="T45" s="336"/>
      <c r="U45" s="323"/>
      <c r="V45" s="134"/>
      <c r="W45" s="134"/>
      <c r="X45" s="134"/>
      <c r="Y45" s="134"/>
      <c r="Z45" s="134"/>
      <c r="AA45" s="134"/>
      <c r="AB45" s="134"/>
      <c r="AC45" s="134"/>
      <c r="AD45" s="137"/>
    </row>
    <row r="46" spans="1:45" ht="14.25" customHeight="1">
      <c r="A46" s="130"/>
      <c r="B46" s="331"/>
      <c r="C46" s="337"/>
      <c r="D46" s="337"/>
      <c r="E46" s="337"/>
      <c r="F46" s="337"/>
      <c r="G46" s="337"/>
      <c r="H46" s="337"/>
      <c r="I46" s="337"/>
      <c r="J46" s="337"/>
      <c r="K46" s="337"/>
      <c r="L46" s="337"/>
      <c r="M46" s="337"/>
      <c r="N46" s="337"/>
      <c r="O46" s="337"/>
      <c r="P46" s="337"/>
      <c r="Q46" s="337"/>
      <c r="R46" s="337"/>
      <c r="S46" s="337"/>
      <c r="T46" s="337"/>
      <c r="U46" s="323"/>
      <c r="V46" s="134"/>
      <c r="W46" s="134"/>
      <c r="X46" s="134"/>
      <c r="Y46" s="134"/>
      <c r="Z46" s="134"/>
      <c r="AA46" s="134"/>
      <c r="AB46" s="134"/>
      <c r="AC46" s="134"/>
      <c r="AD46" s="137"/>
    </row>
    <row r="47" spans="1:45" ht="27.6">
      <c r="A47" s="130"/>
      <c r="B47" s="363" t="s">
        <v>9</v>
      </c>
      <c r="C47" s="363"/>
      <c r="D47" s="363"/>
      <c r="E47" s="363"/>
      <c r="F47" s="363"/>
      <c r="G47" s="363"/>
      <c r="H47" s="363"/>
      <c r="I47" s="363"/>
      <c r="J47" s="363"/>
      <c r="K47" s="363"/>
      <c r="L47" s="363"/>
      <c r="M47" s="363"/>
      <c r="N47" s="363"/>
      <c r="O47" s="363"/>
      <c r="P47" s="363"/>
      <c r="Q47" s="363"/>
      <c r="R47" s="363"/>
      <c r="S47" s="363"/>
      <c r="T47" s="363"/>
      <c r="U47" s="323"/>
    </row>
    <row r="48" spans="1:45" ht="27.6">
      <c r="A48" s="130"/>
      <c r="B48" s="366"/>
      <c r="C48" s="366"/>
      <c r="D48" s="366"/>
      <c r="E48" s="366"/>
      <c r="F48" s="366"/>
      <c r="G48" s="366"/>
      <c r="H48" s="366"/>
      <c r="I48" s="366"/>
      <c r="J48" s="366"/>
      <c r="K48" s="366"/>
      <c r="L48" s="366"/>
      <c r="M48" s="366"/>
      <c r="N48" s="366"/>
      <c r="O48" s="366"/>
      <c r="P48" s="366"/>
      <c r="Q48" s="366"/>
      <c r="R48" s="366"/>
      <c r="S48" s="366"/>
      <c r="T48" s="366"/>
      <c r="U48" s="323"/>
    </row>
    <row r="49" spans="1:21" ht="27.6">
      <c r="A49" s="39"/>
      <c r="B49" s="371"/>
      <c r="C49" s="371"/>
      <c r="D49" s="371"/>
      <c r="E49" s="371"/>
      <c r="F49" s="371"/>
      <c r="G49" s="371"/>
      <c r="H49" s="371"/>
      <c r="I49" s="371"/>
      <c r="J49" s="371"/>
      <c r="K49" s="371"/>
      <c r="L49" s="371"/>
      <c r="M49" s="371"/>
      <c r="N49" s="371"/>
      <c r="O49" s="371"/>
      <c r="P49" s="371"/>
      <c r="Q49" s="371"/>
      <c r="R49" s="371"/>
      <c r="S49" s="371"/>
      <c r="T49" s="371"/>
      <c r="U49" s="323"/>
    </row>
    <row r="50" spans="1:21" ht="27.6">
      <c r="B50" s="335"/>
      <c r="C50" s="336"/>
      <c r="D50" s="336"/>
      <c r="E50" s="336"/>
      <c r="F50" s="336"/>
      <c r="G50" s="336"/>
      <c r="H50" s="336"/>
      <c r="I50" s="336"/>
      <c r="J50" s="336"/>
      <c r="K50" s="336"/>
      <c r="L50" s="336"/>
      <c r="M50" s="336"/>
      <c r="N50" s="336"/>
      <c r="O50" s="336"/>
      <c r="P50" s="336"/>
      <c r="Q50" s="336"/>
      <c r="R50" s="336"/>
      <c r="S50" s="336"/>
      <c r="T50" s="336"/>
      <c r="U50" s="323"/>
    </row>
    <row r="51" spans="1:21" ht="27.6">
      <c r="B51" s="331" t="s">
        <v>10</v>
      </c>
      <c r="C51" s="323"/>
      <c r="D51" s="323"/>
      <c r="E51" s="323"/>
      <c r="F51" s="323"/>
      <c r="G51" s="323"/>
      <c r="H51" s="323"/>
      <c r="I51" s="323"/>
      <c r="J51" s="323"/>
      <c r="K51" s="323"/>
      <c r="L51" s="323"/>
      <c r="M51" s="323"/>
      <c r="N51" s="323"/>
      <c r="O51" s="323"/>
      <c r="P51" s="323"/>
      <c r="Q51" s="323"/>
      <c r="R51" s="323"/>
      <c r="S51" s="323"/>
      <c r="T51" s="323"/>
      <c r="U51" s="335"/>
    </row>
    <row r="52" spans="1:21" ht="27.6">
      <c r="B52" s="331"/>
      <c r="C52" s="323"/>
      <c r="D52" s="323"/>
      <c r="E52" s="323"/>
      <c r="F52" s="323"/>
      <c r="G52" s="323"/>
      <c r="H52" s="323"/>
      <c r="I52" s="323"/>
      <c r="J52" s="323"/>
      <c r="K52" s="323"/>
      <c r="L52" s="323"/>
      <c r="M52" s="323"/>
      <c r="N52" s="323"/>
      <c r="O52" s="323"/>
      <c r="P52" s="323"/>
      <c r="Q52" s="323"/>
      <c r="R52" s="323"/>
      <c r="S52" s="323"/>
      <c r="T52" s="323"/>
      <c r="U52" s="338"/>
    </row>
    <row r="53" spans="1:21" ht="23.85" customHeight="1">
      <c r="B53" s="365" t="s">
        <v>11</v>
      </c>
      <c r="C53" s="366"/>
      <c r="D53" s="366"/>
      <c r="E53" s="366"/>
      <c r="F53" s="366"/>
      <c r="G53" s="366"/>
      <c r="H53" s="366"/>
      <c r="I53" s="366"/>
      <c r="J53" s="366"/>
      <c r="K53" s="366"/>
      <c r="L53" s="366"/>
      <c r="M53" s="366"/>
      <c r="N53" s="366"/>
      <c r="O53" s="366"/>
      <c r="P53" s="366"/>
      <c r="Q53" s="366"/>
      <c r="R53" s="366"/>
      <c r="S53" s="366"/>
      <c r="T53" s="366"/>
      <c r="U53" s="367"/>
    </row>
    <row r="54" spans="1:21">
      <c r="B54" s="365"/>
      <c r="C54" s="366"/>
      <c r="D54" s="366"/>
      <c r="E54" s="366"/>
      <c r="F54" s="366"/>
      <c r="G54" s="366"/>
      <c r="H54" s="366"/>
      <c r="I54" s="366"/>
      <c r="J54" s="366"/>
      <c r="K54" s="366"/>
      <c r="L54" s="366"/>
      <c r="M54" s="366"/>
      <c r="N54" s="366"/>
      <c r="O54" s="366"/>
      <c r="P54" s="366"/>
      <c r="Q54" s="366"/>
      <c r="R54" s="366"/>
      <c r="S54" s="366"/>
      <c r="T54" s="366"/>
      <c r="U54" s="367"/>
    </row>
    <row r="55" spans="1:21">
      <c r="B55" s="365"/>
      <c r="C55" s="366"/>
      <c r="D55" s="366"/>
      <c r="E55" s="366"/>
      <c r="F55" s="366"/>
      <c r="G55" s="366"/>
      <c r="H55" s="366"/>
      <c r="I55" s="366"/>
      <c r="J55" s="366"/>
      <c r="K55" s="366"/>
      <c r="L55" s="366"/>
      <c r="M55" s="366"/>
      <c r="N55" s="366"/>
      <c r="O55" s="366"/>
      <c r="P55" s="366"/>
      <c r="Q55" s="366"/>
      <c r="R55" s="366"/>
      <c r="S55" s="366"/>
      <c r="T55" s="366"/>
      <c r="U55" s="367"/>
    </row>
    <row r="56" spans="1:21" ht="22.5">
      <c r="B56" s="326"/>
      <c r="C56" s="326"/>
      <c r="D56" s="326"/>
      <c r="E56" s="326"/>
      <c r="F56" s="326"/>
      <c r="G56" s="326"/>
      <c r="H56" s="326"/>
      <c r="I56" s="326"/>
      <c r="J56" s="326"/>
      <c r="K56" s="326"/>
      <c r="L56" s="326"/>
      <c r="M56" s="326"/>
      <c r="N56" s="326"/>
      <c r="O56" s="326"/>
      <c r="P56" s="326"/>
      <c r="Q56" s="326"/>
      <c r="R56" s="326"/>
      <c r="S56" s="326"/>
      <c r="T56" s="326"/>
      <c r="U56" s="335"/>
    </row>
    <row r="57" spans="1:21" ht="22.5">
      <c r="B57" s="339" t="s">
        <v>12</v>
      </c>
      <c r="C57" s="339"/>
      <c r="D57" s="340"/>
      <c r="E57" s="340"/>
      <c r="F57" s="359" t="s">
        <v>13</v>
      </c>
      <c r="G57" s="360"/>
      <c r="H57" s="360"/>
      <c r="I57" s="360"/>
      <c r="J57" s="360"/>
      <c r="K57" s="360"/>
      <c r="L57" s="360"/>
      <c r="M57" s="360"/>
      <c r="N57" s="360"/>
      <c r="O57" s="360"/>
      <c r="P57" s="360"/>
      <c r="Q57" s="360"/>
      <c r="R57" s="360"/>
      <c r="S57" s="360"/>
      <c r="T57" s="361"/>
      <c r="U57" s="337"/>
    </row>
    <row r="58" spans="1:21" ht="22.5">
      <c r="B58" s="335"/>
      <c r="C58" s="336"/>
      <c r="D58" s="336"/>
      <c r="E58" s="336"/>
      <c r="F58" s="337"/>
      <c r="G58" s="337"/>
      <c r="H58" s="337"/>
      <c r="I58" s="337"/>
      <c r="J58" s="337"/>
      <c r="K58" s="337"/>
      <c r="L58" s="337"/>
      <c r="M58" s="337"/>
      <c r="N58" s="337"/>
      <c r="O58" s="337"/>
      <c r="P58" s="337"/>
      <c r="Q58" s="337"/>
      <c r="R58" s="337"/>
      <c r="S58" s="337"/>
      <c r="T58" s="337"/>
      <c r="U58" s="337"/>
    </row>
    <row r="59" spans="1:21" ht="27.6">
      <c r="B59" s="331" t="s">
        <v>14</v>
      </c>
      <c r="C59" s="341"/>
      <c r="D59" s="342"/>
      <c r="E59" s="342"/>
      <c r="F59" s="342"/>
      <c r="G59" s="342"/>
      <c r="H59" s="342"/>
      <c r="I59" s="342"/>
      <c r="J59" s="342"/>
      <c r="K59" s="342"/>
      <c r="L59" s="342"/>
      <c r="M59" s="342"/>
      <c r="N59" s="342"/>
      <c r="O59" s="342"/>
      <c r="P59" s="342"/>
      <c r="Q59" s="342"/>
      <c r="R59" s="342"/>
      <c r="S59" s="342"/>
      <c r="T59" s="342"/>
      <c r="U59" s="342"/>
    </row>
    <row r="60" spans="1:21" ht="27.6">
      <c r="B60" s="331"/>
      <c r="C60" s="342"/>
      <c r="D60" s="342"/>
      <c r="E60" s="342"/>
      <c r="F60" s="342"/>
      <c r="G60" s="342"/>
      <c r="H60" s="342"/>
      <c r="I60" s="342"/>
      <c r="J60" s="342"/>
      <c r="K60" s="342"/>
      <c r="L60" s="342"/>
      <c r="M60" s="342"/>
      <c r="N60" s="342"/>
      <c r="O60" s="342"/>
      <c r="P60" s="342"/>
      <c r="Q60" s="342"/>
      <c r="R60" s="342"/>
      <c r="S60" s="342"/>
      <c r="T60" s="342"/>
      <c r="U60" s="342"/>
    </row>
    <row r="61" spans="1:21">
      <c r="B61" s="362" t="s">
        <v>15</v>
      </c>
      <c r="C61" s="363"/>
      <c r="D61" s="363"/>
      <c r="E61" s="363"/>
      <c r="F61" s="363"/>
      <c r="G61" s="363"/>
      <c r="H61" s="363"/>
      <c r="I61" s="363"/>
      <c r="J61" s="363"/>
      <c r="K61" s="363"/>
      <c r="L61" s="363"/>
      <c r="M61" s="363"/>
      <c r="N61" s="363"/>
      <c r="O61" s="363"/>
      <c r="P61" s="363"/>
      <c r="Q61" s="363"/>
      <c r="R61" s="363"/>
      <c r="S61" s="363"/>
      <c r="T61" s="363"/>
      <c r="U61" s="364"/>
    </row>
    <row r="62" spans="1:21">
      <c r="B62" s="365"/>
      <c r="C62" s="366"/>
      <c r="D62" s="366"/>
      <c r="E62" s="366"/>
      <c r="F62" s="366"/>
      <c r="G62" s="366"/>
      <c r="H62" s="366"/>
      <c r="I62" s="366"/>
      <c r="J62" s="366"/>
      <c r="K62" s="366"/>
      <c r="L62" s="366"/>
      <c r="M62" s="366"/>
      <c r="N62" s="366"/>
      <c r="O62" s="366"/>
      <c r="P62" s="366"/>
      <c r="Q62" s="366"/>
      <c r="R62" s="366"/>
      <c r="S62" s="366"/>
      <c r="T62" s="366"/>
      <c r="U62" s="367"/>
    </row>
    <row r="63" spans="1:21">
      <c r="B63" s="365"/>
      <c r="C63" s="366"/>
      <c r="D63" s="366"/>
      <c r="E63" s="366"/>
      <c r="F63" s="366"/>
      <c r="G63" s="366"/>
      <c r="H63" s="366"/>
      <c r="I63" s="366"/>
      <c r="J63" s="366"/>
      <c r="K63" s="366"/>
      <c r="L63" s="366"/>
      <c r="M63" s="366"/>
      <c r="N63" s="366"/>
      <c r="O63" s="366"/>
      <c r="P63" s="366"/>
      <c r="Q63" s="366"/>
      <c r="R63" s="366"/>
      <c r="S63" s="366"/>
      <c r="T63" s="366"/>
      <c r="U63" s="367"/>
    </row>
    <row r="64" spans="1:21">
      <c r="B64" s="365"/>
      <c r="C64" s="366"/>
      <c r="D64" s="366"/>
      <c r="E64" s="366"/>
      <c r="F64" s="366"/>
      <c r="G64" s="366"/>
      <c r="H64" s="366"/>
      <c r="I64" s="366"/>
      <c r="J64" s="366"/>
      <c r="K64" s="366"/>
      <c r="L64" s="366"/>
      <c r="M64" s="366"/>
      <c r="N64" s="366"/>
      <c r="O64" s="366"/>
      <c r="P64" s="366"/>
      <c r="Q64" s="366"/>
      <c r="R64" s="366"/>
      <c r="S64" s="366"/>
      <c r="T64" s="366"/>
      <c r="U64" s="367"/>
    </row>
    <row r="65" spans="2:21">
      <c r="B65" s="368"/>
      <c r="C65" s="369"/>
      <c r="D65" s="369"/>
      <c r="E65" s="369"/>
      <c r="F65" s="369"/>
      <c r="G65" s="369"/>
      <c r="H65" s="369"/>
      <c r="I65" s="369"/>
      <c r="J65" s="369"/>
      <c r="K65" s="369"/>
      <c r="L65" s="369"/>
      <c r="M65" s="369"/>
      <c r="N65" s="369"/>
      <c r="O65" s="369"/>
      <c r="P65" s="369"/>
      <c r="Q65" s="369"/>
      <c r="R65" s="369"/>
      <c r="S65" s="369"/>
      <c r="T65" s="369"/>
      <c r="U65" s="370"/>
    </row>
  </sheetData>
  <sheetProtection algorithmName="SHA-512" hashValue="taGEPTc1vxaijnh18cpppVV3zKsp4lM1RfZcQ7IziDc9EoVUCquvJvO3Z+fVVcF8iP30PXgPOq3sHopAVZVWdA==" saltValue="x49osHgVDqH9oUIrxfFVqQ==" spinCount="100000" sheet="1" objects="1" scenarios="1" selectLockedCells="1"/>
  <mergeCells count="9">
    <mergeCell ref="L4:M4"/>
    <mergeCell ref="AJ9:AS38"/>
    <mergeCell ref="F57:T57"/>
    <mergeCell ref="B61:U65"/>
    <mergeCell ref="B7:U18"/>
    <mergeCell ref="B22:U27"/>
    <mergeCell ref="B31:U43"/>
    <mergeCell ref="B47:T49"/>
    <mergeCell ref="B53:U55"/>
  </mergeCells>
  <pageMargins left="0.39370078740157483" right="0.39370078740157483" top="0.59055118110236227" bottom="0.39370078740157483" header="0" footer="0"/>
  <pageSetup paperSize="9" scale="74" orientation="landscape" r:id="rId1"/>
  <headerFooter>
    <oddHeader>&amp;R&amp;"Arial,Regular"&amp;K767676best printed in A4 landscape</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75B843"/>
  </sheetPr>
  <dimension ref="A1:AS49"/>
  <sheetViews>
    <sheetView showGridLines="0" showRowColHeaders="0" showRuler="0" zoomScaleNormal="100" zoomScalePageLayoutView="110" workbookViewId="0">
      <selection activeCell="L17" sqref="L17:O17"/>
    </sheetView>
  </sheetViews>
  <sheetFormatPr defaultColWidth="6.42578125" defaultRowHeight="14.1"/>
  <cols>
    <col min="1" max="1" width="4.42578125" style="131" customWidth="1"/>
    <col min="2" max="6" width="6.42578125" style="131"/>
    <col min="7" max="22" width="6.42578125" style="131" customWidth="1"/>
    <col min="23" max="16384" width="6.42578125" style="131"/>
  </cols>
  <sheetData>
    <row r="1" spans="1:45" ht="16.5" customHeight="1"/>
    <row r="2" spans="1:45" ht="39.6">
      <c r="A2" s="37"/>
      <c r="B2" s="318"/>
      <c r="C2" s="319"/>
      <c r="D2" s="274"/>
      <c r="E2" s="274"/>
      <c r="F2" s="320"/>
      <c r="G2" s="320"/>
      <c r="H2" s="320"/>
      <c r="I2" s="320"/>
      <c r="J2" s="320"/>
      <c r="K2" s="320"/>
      <c r="L2" s="320"/>
      <c r="M2" s="320"/>
      <c r="N2" s="320"/>
      <c r="O2" s="317" t="s">
        <v>0</v>
      </c>
      <c r="P2" s="320"/>
    </row>
    <row r="3" spans="1:45" ht="16.5" customHeight="1">
      <c r="A3" s="37"/>
      <c r="B3" s="287"/>
      <c r="C3" s="319"/>
      <c r="D3" s="274"/>
      <c r="E3" s="274"/>
      <c r="F3" s="320"/>
      <c r="G3" s="321"/>
      <c r="H3" s="321"/>
      <c r="I3" s="321"/>
      <c r="J3" s="321"/>
      <c r="K3" s="321"/>
      <c r="L3" s="321"/>
      <c r="M3" s="320"/>
      <c r="N3" s="322"/>
      <c r="O3" s="269" t="s">
        <v>1</v>
      </c>
      <c r="P3" s="320"/>
    </row>
    <row r="4" spans="1:45" ht="16.5" customHeight="1">
      <c r="A4" s="37"/>
      <c r="B4" s="323"/>
      <c r="C4" s="324"/>
      <c r="D4" s="274"/>
      <c r="E4" s="274"/>
      <c r="F4" s="320"/>
      <c r="G4" s="372"/>
      <c r="H4" s="372"/>
      <c r="I4" s="325"/>
      <c r="J4" s="325"/>
      <c r="K4" s="325"/>
      <c r="L4" s="325"/>
      <c r="M4" s="320"/>
      <c r="N4" s="320"/>
      <c r="O4" s="320"/>
      <c r="P4" s="320"/>
    </row>
    <row r="5" spans="1:45" ht="22.5">
      <c r="A5" s="37"/>
      <c r="B5" s="319"/>
      <c r="C5" s="319"/>
      <c r="D5" s="319"/>
      <c r="E5" s="274"/>
      <c r="F5" s="320"/>
      <c r="G5" s="320"/>
      <c r="H5" s="320"/>
      <c r="I5" s="320"/>
      <c r="J5" s="320"/>
      <c r="K5" s="320"/>
      <c r="L5" s="320"/>
      <c r="M5" s="320"/>
      <c r="N5" s="320"/>
      <c r="O5" s="320"/>
      <c r="P5" s="320"/>
    </row>
    <row r="6" spans="1:45" ht="16.5" customHeight="1">
      <c r="A6" s="37"/>
      <c r="B6" s="323" t="s">
        <v>16</v>
      </c>
      <c r="C6" s="319"/>
      <c r="D6" s="319"/>
      <c r="E6" s="274"/>
      <c r="F6" s="320"/>
      <c r="G6" s="320"/>
      <c r="H6" s="320"/>
      <c r="I6" s="320"/>
      <c r="J6" s="320"/>
      <c r="K6" s="320"/>
      <c r="L6" s="320"/>
      <c r="M6" s="320"/>
      <c r="N6" s="320"/>
      <c r="O6" s="320"/>
      <c r="P6" s="320"/>
    </row>
    <row r="7" spans="1:45" ht="14.25" customHeight="1">
      <c r="A7" s="37"/>
      <c r="B7" s="323"/>
      <c r="C7" s="323"/>
      <c r="D7" s="323"/>
      <c r="E7" s="323"/>
      <c r="F7" s="323"/>
      <c r="G7" s="323"/>
      <c r="H7" s="323"/>
      <c r="I7" s="323"/>
      <c r="J7" s="323"/>
      <c r="K7" s="323"/>
      <c r="L7" s="323"/>
      <c r="M7" s="323"/>
      <c r="N7" s="323"/>
      <c r="O7" s="323"/>
      <c r="P7" s="323"/>
      <c r="Q7" s="134"/>
      <c r="R7" s="134"/>
      <c r="S7" s="134"/>
      <c r="T7" s="134"/>
      <c r="U7" s="134"/>
      <c r="V7" s="134"/>
      <c r="W7" s="134"/>
      <c r="X7" s="134"/>
      <c r="Y7" s="134"/>
      <c r="Z7" s="134"/>
      <c r="AA7" s="134"/>
      <c r="AB7" s="134"/>
      <c r="AC7" s="134"/>
      <c r="AD7" s="137"/>
    </row>
    <row r="8" spans="1:45" ht="14.25" customHeight="1">
      <c r="A8" s="37"/>
      <c r="B8" s="366" t="s">
        <v>17</v>
      </c>
      <c r="C8" s="366"/>
      <c r="D8" s="366"/>
      <c r="E8" s="366"/>
      <c r="F8" s="366"/>
      <c r="G8" s="366"/>
      <c r="H8" s="366"/>
      <c r="I8" s="366"/>
      <c r="J8" s="366"/>
      <c r="K8" s="366"/>
      <c r="L8" s="366"/>
      <c r="M8" s="366"/>
      <c r="N8" s="366"/>
      <c r="O8" s="366"/>
      <c r="P8" s="326"/>
      <c r="Q8" s="139"/>
      <c r="R8" s="139"/>
      <c r="S8" s="139"/>
      <c r="T8" s="139"/>
      <c r="U8" s="139"/>
      <c r="V8" s="134"/>
      <c r="W8" s="134"/>
      <c r="X8" s="134"/>
      <c r="Y8" s="134"/>
      <c r="Z8" s="134"/>
      <c r="AA8" s="134"/>
      <c r="AB8" s="134"/>
      <c r="AC8" s="134"/>
      <c r="AD8" s="137"/>
    </row>
    <row r="9" spans="1:45" ht="16.5" customHeight="1">
      <c r="A9" s="37"/>
      <c r="B9" s="366"/>
      <c r="C9" s="366"/>
      <c r="D9" s="366"/>
      <c r="E9" s="366"/>
      <c r="F9" s="366"/>
      <c r="G9" s="366"/>
      <c r="H9" s="366"/>
      <c r="I9" s="366"/>
      <c r="J9" s="366"/>
      <c r="K9" s="366"/>
      <c r="L9" s="366"/>
      <c r="M9" s="366"/>
      <c r="N9" s="366"/>
      <c r="O9" s="366"/>
      <c r="P9" s="326"/>
      <c r="Q9" s="139"/>
      <c r="R9" s="139"/>
      <c r="S9" s="139"/>
      <c r="T9" s="139"/>
      <c r="U9" s="139"/>
      <c r="V9" s="134"/>
      <c r="W9" s="134"/>
      <c r="X9" s="134"/>
      <c r="Y9" s="134"/>
      <c r="Z9" s="134"/>
      <c r="AA9" s="134"/>
      <c r="AB9" s="134"/>
      <c r="AC9" s="134"/>
      <c r="AD9" s="137"/>
      <c r="AJ9" s="358"/>
      <c r="AK9" s="358"/>
      <c r="AL9" s="358"/>
      <c r="AM9" s="358"/>
      <c r="AN9" s="358"/>
      <c r="AO9" s="358"/>
      <c r="AP9" s="358"/>
      <c r="AQ9" s="358"/>
      <c r="AR9" s="358"/>
      <c r="AS9" s="358"/>
    </row>
    <row r="10" spans="1:45" ht="16.5" customHeight="1">
      <c r="A10" s="37"/>
      <c r="B10" s="366"/>
      <c r="C10" s="366"/>
      <c r="D10" s="366"/>
      <c r="E10" s="366"/>
      <c r="F10" s="366"/>
      <c r="G10" s="366"/>
      <c r="H10" s="366"/>
      <c r="I10" s="366"/>
      <c r="J10" s="366"/>
      <c r="K10" s="366"/>
      <c r="L10" s="366"/>
      <c r="M10" s="366"/>
      <c r="N10" s="366"/>
      <c r="O10" s="366"/>
      <c r="P10" s="326"/>
      <c r="Q10" s="139"/>
      <c r="R10" s="139"/>
      <c r="S10" s="139"/>
      <c r="T10" s="139"/>
      <c r="U10" s="139"/>
      <c r="V10" s="134"/>
      <c r="W10" s="134"/>
      <c r="X10" s="134"/>
      <c r="Y10" s="134"/>
      <c r="Z10" s="134"/>
      <c r="AA10" s="134"/>
      <c r="AB10" s="134"/>
      <c r="AC10" s="134"/>
      <c r="AD10" s="137"/>
      <c r="AJ10" s="358"/>
      <c r="AK10" s="358"/>
      <c r="AL10" s="358"/>
      <c r="AM10" s="358"/>
      <c r="AN10" s="358"/>
      <c r="AO10" s="358"/>
      <c r="AP10" s="358"/>
      <c r="AQ10" s="358"/>
      <c r="AR10" s="358"/>
      <c r="AS10" s="358"/>
    </row>
    <row r="11" spans="1:45" ht="16.5" customHeight="1">
      <c r="A11" s="37"/>
      <c r="B11" s="366"/>
      <c r="C11" s="366"/>
      <c r="D11" s="366"/>
      <c r="E11" s="366"/>
      <c r="F11" s="366"/>
      <c r="G11" s="366"/>
      <c r="H11" s="366"/>
      <c r="I11" s="366"/>
      <c r="J11" s="366"/>
      <c r="K11" s="366"/>
      <c r="L11" s="366"/>
      <c r="M11" s="366"/>
      <c r="N11" s="366"/>
      <c r="O11" s="366"/>
      <c r="P11" s="326"/>
      <c r="Q11" s="139"/>
      <c r="R11" s="139"/>
      <c r="S11" s="139"/>
      <c r="T11" s="139"/>
      <c r="U11" s="139"/>
      <c r="V11" s="134"/>
      <c r="W11" s="134"/>
      <c r="X11" s="134"/>
      <c r="Y11" s="134"/>
      <c r="Z11" s="134"/>
      <c r="AA11" s="134"/>
      <c r="AB11" s="134"/>
      <c r="AC11" s="134"/>
      <c r="AD11" s="137"/>
      <c r="AJ11" s="358"/>
      <c r="AK11" s="358"/>
      <c r="AL11" s="358"/>
      <c r="AM11" s="358"/>
      <c r="AN11" s="358"/>
      <c r="AO11" s="358"/>
      <c r="AP11" s="358"/>
      <c r="AQ11" s="358"/>
      <c r="AR11" s="358"/>
      <c r="AS11" s="358"/>
    </row>
    <row r="12" spans="1:45" ht="16.5" customHeight="1">
      <c r="A12" s="37"/>
      <c r="B12" s="366"/>
      <c r="C12" s="366"/>
      <c r="D12" s="366"/>
      <c r="E12" s="366"/>
      <c r="F12" s="366"/>
      <c r="G12" s="366"/>
      <c r="H12" s="366"/>
      <c r="I12" s="366"/>
      <c r="J12" s="366"/>
      <c r="K12" s="366"/>
      <c r="L12" s="366"/>
      <c r="M12" s="366"/>
      <c r="N12" s="366"/>
      <c r="O12" s="366"/>
      <c r="P12" s="326"/>
      <c r="Q12" s="139"/>
      <c r="R12" s="139"/>
      <c r="S12" s="139"/>
      <c r="T12" s="139"/>
      <c r="U12" s="139"/>
      <c r="V12" s="134"/>
      <c r="W12" s="134"/>
      <c r="X12" s="134"/>
      <c r="Y12" s="134"/>
      <c r="Z12" s="134"/>
      <c r="AA12" s="134"/>
      <c r="AB12" s="134"/>
      <c r="AC12" s="134"/>
      <c r="AD12" s="137"/>
      <c r="AJ12" s="358"/>
      <c r="AK12" s="358"/>
      <c r="AL12" s="358"/>
      <c r="AM12" s="358"/>
      <c r="AN12" s="358"/>
      <c r="AO12" s="358"/>
      <c r="AP12" s="358"/>
      <c r="AQ12" s="358"/>
      <c r="AR12" s="358"/>
      <c r="AS12" s="358"/>
    </row>
    <row r="13" spans="1:45" ht="16.5" customHeight="1">
      <c r="A13" s="37"/>
      <c r="B13" s="366"/>
      <c r="C13" s="366"/>
      <c r="D13" s="366"/>
      <c r="E13" s="366"/>
      <c r="F13" s="366"/>
      <c r="G13" s="366"/>
      <c r="H13" s="366"/>
      <c r="I13" s="366"/>
      <c r="J13" s="366"/>
      <c r="K13" s="366"/>
      <c r="L13" s="366"/>
      <c r="M13" s="366"/>
      <c r="N13" s="366"/>
      <c r="O13" s="366"/>
      <c r="P13" s="326"/>
      <c r="Q13" s="139"/>
      <c r="R13" s="139"/>
      <c r="S13" s="139"/>
      <c r="T13" s="139"/>
      <c r="U13" s="139"/>
      <c r="V13" s="134"/>
      <c r="W13" s="134"/>
      <c r="X13" s="134"/>
      <c r="Y13" s="134"/>
      <c r="Z13" s="134"/>
      <c r="AA13" s="134"/>
      <c r="AB13" s="134"/>
      <c r="AC13" s="134"/>
      <c r="AD13" s="137"/>
      <c r="AJ13" s="358"/>
      <c r="AK13" s="358"/>
      <c r="AL13" s="358"/>
      <c r="AM13" s="358"/>
      <c r="AN13" s="358"/>
      <c r="AO13" s="358"/>
      <c r="AP13" s="358"/>
      <c r="AQ13" s="358"/>
      <c r="AR13" s="358"/>
      <c r="AS13" s="358"/>
    </row>
    <row r="14" spans="1:45" ht="16.5" customHeight="1">
      <c r="A14" s="37"/>
      <c r="B14" s="323"/>
      <c r="C14" s="323"/>
      <c r="D14" s="323"/>
      <c r="E14" s="323"/>
      <c r="F14" s="323"/>
      <c r="G14" s="323"/>
      <c r="H14" s="323"/>
      <c r="I14" s="323"/>
      <c r="J14" s="323"/>
      <c r="K14" s="323"/>
      <c r="L14" s="323"/>
      <c r="M14" s="323"/>
      <c r="N14" s="323"/>
      <c r="O14" s="323"/>
      <c r="P14" s="323"/>
      <c r="Q14" s="134"/>
      <c r="R14" s="134"/>
      <c r="S14" s="134"/>
      <c r="T14" s="134"/>
      <c r="U14" s="134"/>
      <c r="V14" s="134"/>
      <c r="W14" s="134"/>
      <c r="X14" s="134"/>
      <c r="Y14" s="134"/>
      <c r="Z14" s="134"/>
      <c r="AA14" s="134"/>
      <c r="AB14" s="134"/>
      <c r="AC14" s="134"/>
      <c r="AD14" s="137"/>
      <c r="AJ14" s="358"/>
      <c r="AK14" s="358"/>
      <c r="AL14" s="358"/>
      <c r="AM14" s="358"/>
      <c r="AN14" s="358"/>
      <c r="AO14" s="358"/>
      <c r="AP14" s="358"/>
      <c r="AQ14" s="358"/>
      <c r="AR14" s="358"/>
      <c r="AS14" s="358"/>
    </row>
    <row r="15" spans="1:45" ht="16.5" customHeight="1">
      <c r="A15" s="37"/>
      <c r="B15" s="331" t="s">
        <v>18</v>
      </c>
      <c r="C15" s="323"/>
      <c r="D15" s="323"/>
      <c r="E15" s="323"/>
      <c r="F15" s="323"/>
      <c r="G15" s="323"/>
      <c r="H15" s="323"/>
      <c r="I15" s="323"/>
      <c r="J15" s="323"/>
      <c r="K15" s="323"/>
      <c r="L15" s="323"/>
      <c r="M15" s="323"/>
      <c r="N15" s="323"/>
      <c r="O15" s="323"/>
      <c r="P15" s="323"/>
      <c r="Q15" s="134"/>
      <c r="R15" s="134"/>
      <c r="S15" s="134"/>
      <c r="T15" s="134"/>
      <c r="U15" s="134"/>
      <c r="V15" s="134"/>
      <c r="W15" s="134"/>
      <c r="X15" s="134"/>
      <c r="Y15" s="134"/>
      <c r="Z15" s="134"/>
      <c r="AA15" s="134"/>
      <c r="AB15" s="134"/>
      <c r="AC15" s="134"/>
      <c r="AD15" s="137"/>
      <c r="AJ15" s="358"/>
      <c r="AK15" s="358"/>
      <c r="AL15" s="358"/>
      <c r="AM15" s="358"/>
      <c r="AN15" s="358"/>
      <c r="AO15" s="358"/>
      <c r="AP15" s="358"/>
      <c r="AQ15" s="358"/>
      <c r="AR15" s="358"/>
      <c r="AS15" s="358"/>
    </row>
    <row r="16" spans="1:45" ht="16.5" customHeight="1">
      <c r="A16" s="37"/>
      <c r="B16" s="326"/>
      <c r="C16" s="326"/>
      <c r="D16" s="326"/>
      <c r="E16" s="326"/>
      <c r="F16" s="326"/>
      <c r="G16" s="326"/>
      <c r="H16" s="326"/>
      <c r="I16" s="326"/>
      <c r="J16" s="326"/>
      <c r="K16" s="326"/>
      <c r="L16" s="326"/>
      <c r="M16" s="326"/>
      <c r="N16" s="326"/>
      <c r="O16" s="326"/>
      <c r="P16" s="326"/>
      <c r="Q16" s="139"/>
      <c r="R16" s="139"/>
      <c r="S16" s="139"/>
      <c r="T16" s="139"/>
      <c r="U16" s="139"/>
      <c r="V16" s="134"/>
      <c r="W16" s="134"/>
      <c r="X16" s="134"/>
      <c r="Y16" s="134"/>
      <c r="Z16" s="134"/>
      <c r="AA16" s="134"/>
      <c r="AB16" s="134"/>
      <c r="AC16" s="134"/>
      <c r="AD16" s="137"/>
      <c r="AJ16" s="358"/>
      <c r="AK16" s="358"/>
      <c r="AL16" s="358"/>
      <c r="AM16" s="358"/>
      <c r="AN16" s="358"/>
      <c r="AO16" s="358"/>
      <c r="AP16" s="358"/>
      <c r="AQ16" s="358"/>
      <c r="AR16" s="358"/>
      <c r="AS16" s="358"/>
    </row>
    <row r="17" spans="1:45" ht="26.1" customHeight="1">
      <c r="A17" s="37"/>
      <c r="B17" s="327" t="s">
        <v>19</v>
      </c>
      <c r="C17" s="323"/>
      <c r="D17" s="323"/>
      <c r="E17" s="323"/>
      <c r="F17" s="323"/>
      <c r="G17" s="323"/>
      <c r="H17" s="323"/>
      <c r="I17" s="323"/>
      <c r="J17" s="323"/>
      <c r="K17" s="323"/>
      <c r="L17" s="373"/>
      <c r="M17" s="374"/>
      <c r="N17" s="374"/>
      <c r="O17" s="375"/>
      <c r="P17" s="326"/>
      <c r="Q17" s="139"/>
      <c r="R17" s="139"/>
      <c r="S17" s="139"/>
      <c r="T17" s="139"/>
      <c r="U17" s="139"/>
      <c r="V17" s="134"/>
      <c r="W17" s="134"/>
      <c r="X17" s="134"/>
      <c r="Y17" s="134"/>
      <c r="Z17" s="134"/>
      <c r="AA17" s="134"/>
      <c r="AB17" s="134"/>
      <c r="AC17" s="134"/>
      <c r="AD17" s="137"/>
      <c r="AJ17" s="358"/>
      <c r="AK17" s="358"/>
      <c r="AL17" s="358"/>
      <c r="AM17" s="358"/>
      <c r="AN17" s="358"/>
      <c r="AO17" s="358"/>
      <c r="AP17" s="358"/>
      <c r="AQ17" s="358"/>
      <c r="AR17" s="358"/>
      <c r="AS17" s="358"/>
    </row>
    <row r="18" spans="1:45" ht="16.5" customHeight="1">
      <c r="A18" s="37"/>
      <c r="B18" s="328" t="s">
        <v>20</v>
      </c>
      <c r="C18" s="326"/>
      <c r="D18" s="326"/>
      <c r="E18" s="326"/>
      <c r="F18" s="326"/>
      <c r="G18" s="326"/>
      <c r="H18" s="326"/>
      <c r="I18" s="326"/>
      <c r="J18" s="326"/>
      <c r="K18" s="326"/>
      <c r="L18" s="326"/>
      <c r="M18" s="326"/>
      <c r="N18" s="326"/>
      <c r="O18" s="326"/>
      <c r="P18" s="326"/>
      <c r="Q18" s="139"/>
      <c r="R18" s="139"/>
      <c r="S18" s="139"/>
      <c r="T18" s="139"/>
      <c r="U18" s="139"/>
      <c r="V18" s="134"/>
      <c r="W18" s="134"/>
      <c r="X18" s="134"/>
      <c r="Y18" s="134"/>
      <c r="Z18" s="134"/>
      <c r="AA18" s="134"/>
      <c r="AB18" s="134"/>
      <c r="AC18" s="134"/>
      <c r="AD18" s="137"/>
      <c r="AJ18" s="358"/>
      <c r="AK18" s="358"/>
      <c r="AL18" s="358"/>
      <c r="AM18" s="358"/>
      <c r="AN18" s="358"/>
      <c r="AO18" s="358"/>
      <c r="AP18" s="358"/>
      <c r="AQ18" s="358"/>
      <c r="AR18" s="358"/>
      <c r="AS18" s="358"/>
    </row>
    <row r="19" spans="1:45" ht="16.5" customHeight="1">
      <c r="A19" s="37"/>
      <c r="B19" s="329" t="str">
        <f>IF(Input_FastEstimate&gt;250000,Error_TooLarge,"")</f>
        <v/>
      </c>
      <c r="C19" s="326"/>
      <c r="D19" s="326"/>
      <c r="E19" s="326"/>
      <c r="F19" s="326"/>
      <c r="G19" s="326"/>
      <c r="H19" s="326"/>
      <c r="I19" s="326"/>
      <c r="J19" s="326"/>
      <c r="K19" s="326"/>
      <c r="L19" s="326"/>
      <c r="M19" s="326"/>
      <c r="N19" s="326"/>
      <c r="O19" s="326"/>
      <c r="P19" s="326"/>
      <c r="Q19" s="139"/>
      <c r="R19" s="139"/>
      <c r="S19" s="139"/>
      <c r="T19" s="139"/>
      <c r="U19" s="139"/>
      <c r="V19" s="134"/>
      <c r="W19" s="134"/>
      <c r="X19" s="134"/>
      <c r="Y19" s="134"/>
      <c r="Z19" s="134"/>
      <c r="AA19" s="134"/>
      <c r="AB19" s="134"/>
      <c r="AC19" s="134"/>
      <c r="AD19" s="137"/>
      <c r="AJ19" s="358"/>
      <c r="AK19" s="358"/>
      <c r="AL19" s="358"/>
      <c r="AM19" s="358"/>
      <c r="AN19" s="358"/>
      <c r="AO19" s="358"/>
      <c r="AP19" s="358"/>
      <c r="AQ19" s="358"/>
      <c r="AR19" s="358"/>
      <c r="AS19" s="358"/>
    </row>
    <row r="20" spans="1:45" ht="16.5" customHeight="1">
      <c r="A20" s="37"/>
      <c r="B20" s="326"/>
      <c r="C20" s="326"/>
      <c r="D20" s="326"/>
      <c r="E20" s="326"/>
      <c r="F20" s="326"/>
      <c r="G20" s="326"/>
      <c r="H20" s="326"/>
      <c r="I20" s="326"/>
      <c r="J20" s="326"/>
      <c r="K20" s="326"/>
      <c r="L20" s="326"/>
      <c r="M20" s="326"/>
      <c r="N20" s="326"/>
      <c r="O20" s="326"/>
      <c r="P20" s="326"/>
      <c r="Q20" s="139"/>
      <c r="R20" s="139"/>
      <c r="S20" s="139"/>
      <c r="T20" s="139"/>
      <c r="U20" s="139"/>
      <c r="V20" s="134"/>
      <c r="W20" s="134"/>
      <c r="X20" s="134"/>
      <c r="Y20" s="134"/>
      <c r="Z20" s="134"/>
      <c r="AA20" s="134"/>
      <c r="AB20" s="134"/>
      <c r="AC20" s="134"/>
      <c r="AD20" s="137"/>
      <c r="AJ20" s="358"/>
      <c r="AK20" s="358"/>
      <c r="AL20" s="358"/>
      <c r="AM20" s="358"/>
      <c r="AN20" s="358"/>
      <c r="AO20" s="358"/>
      <c r="AP20" s="358"/>
      <c r="AQ20" s="358"/>
      <c r="AR20" s="358"/>
      <c r="AS20" s="358"/>
    </row>
    <row r="21" spans="1:45" ht="16.5" customHeight="1">
      <c r="A21" s="37"/>
      <c r="B21" s="331" t="s">
        <v>21</v>
      </c>
      <c r="C21" s="323"/>
      <c r="D21" s="323"/>
      <c r="E21" s="323"/>
      <c r="F21" s="323"/>
      <c r="G21" s="323"/>
      <c r="H21" s="323"/>
      <c r="I21" s="323"/>
      <c r="J21" s="323"/>
      <c r="K21" s="323"/>
      <c r="L21" s="323"/>
      <c r="M21" s="323"/>
      <c r="N21" s="323"/>
      <c r="O21" s="323"/>
      <c r="P21" s="323"/>
      <c r="Q21" s="134"/>
      <c r="R21" s="134"/>
      <c r="S21" s="134"/>
      <c r="T21" s="134"/>
      <c r="U21" s="134"/>
      <c r="V21" s="134"/>
      <c r="W21" s="134"/>
      <c r="X21" s="134"/>
      <c r="Y21" s="134"/>
      <c r="Z21" s="134"/>
      <c r="AA21" s="134"/>
      <c r="AB21" s="134"/>
      <c r="AC21" s="134"/>
      <c r="AD21" s="137"/>
      <c r="AJ21" s="358"/>
      <c r="AK21" s="358"/>
      <c r="AL21" s="358"/>
      <c r="AM21" s="358"/>
      <c r="AN21" s="358"/>
      <c r="AO21" s="358"/>
      <c r="AP21" s="358"/>
      <c r="AQ21" s="358"/>
      <c r="AR21" s="358"/>
      <c r="AS21" s="358"/>
    </row>
    <row r="22" spans="1:45" ht="16.5" customHeight="1">
      <c r="A22" s="37"/>
      <c r="B22" s="326"/>
      <c r="C22" s="326"/>
      <c r="D22" s="326"/>
      <c r="E22" s="326"/>
      <c r="F22" s="326"/>
      <c r="G22" s="326"/>
      <c r="H22" s="326"/>
      <c r="I22" s="326"/>
      <c r="J22" s="326"/>
      <c r="K22" s="326"/>
      <c r="L22" s="326"/>
      <c r="M22" s="326"/>
      <c r="N22" s="326"/>
      <c r="O22" s="326"/>
      <c r="P22" s="326"/>
      <c r="Q22" s="139"/>
      <c r="R22" s="139"/>
      <c r="S22" s="139"/>
      <c r="T22" s="139"/>
      <c r="U22" s="139"/>
      <c r="V22" s="134"/>
      <c r="W22" s="134"/>
      <c r="X22" s="134"/>
      <c r="Y22" s="134"/>
      <c r="Z22" s="134"/>
      <c r="AA22" s="134"/>
      <c r="AB22" s="134"/>
      <c r="AC22" s="134"/>
      <c r="AD22" s="137"/>
      <c r="AJ22" s="358"/>
      <c r="AK22" s="358"/>
      <c r="AL22" s="358"/>
      <c r="AM22" s="358"/>
      <c r="AN22" s="358"/>
      <c r="AO22" s="358"/>
      <c r="AP22" s="358"/>
      <c r="AQ22" s="358"/>
      <c r="AR22" s="358"/>
      <c r="AS22" s="358"/>
    </row>
    <row r="23" spans="1:45" ht="26.1" customHeight="1">
      <c r="A23" s="37"/>
      <c r="B23" s="327" t="s">
        <v>22</v>
      </c>
      <c r="C23" s="323"/>
      <c r="D23" s="323"/>
      <c r="E23" s="323"/>
      <c r="F23" s="323"/>
      <c r="G23" s="323"/>
      <c r="H23" s="323"/>
      <c r="I23" s="323"/>
      <c r="J23" s="323"/>
      <c r="K23" s="323"/>
      <c r="L23" s="376" t="str">
        <f>IFERROR(IF(Input_FastEstimate=0,"",VLOOKUP(Input_FastEstimate,MembershipFees.Ref!$A:$C,2,TRUE)),"")</f>
        <v/>
      </c>
      <c r="M23" s="377"/>
      <c r="N23" s="377"/>
      <c r="O23" s="378"/>
      <c r="P23" s="326"/>
      <c r="Q23" s="139"/>
      <c r="R23" s="139"/>
      <c r="S23" s="139"/>
      <c r="T23" s="139"/>
      <c r="U23" s="139"/>
      <c r="V23" s="134"/>
      <c r="W23" s="134"/>
      <c r="X23" s="134"/>
      <c r="Y23" s="134"/>
      <c r="Z23" s="134"/>
      <c r="AA23" s="134"/>
      <c r="AB23" s="134"/>
      <c r="AC23" s="134"/>
      <c r="AD23" s="137"/>
      <c r="AJ23" s="358"/>
      <c r="AK23" s="358"/>
      <c r="AL23" s="358"/>
      <c r="AM23" s="358"/>
      <c r="AN23" s="358"/>
      <c r="AO23" s="358"/>
      <c r="AP23" s="358"/>
      <c r="AQ23" s="358"/>
      <c r="AR23" s="358"/>
      <c r="AS23" s="358"/>
    </row>
    <row r="24" spans="1:45" ht="16.5" customHeight="1">
      <c r="A24" s="37"/>
      <c r="B24" s="330"/>
      <c r="C24" s="326"/>
      <c r="D24" s="326"/>
      <c r="E24" s="326"/>
      <c r="F24" s="326"/>
      <c r="G24" s="326"/>
      <c r="H24" s="326"/>
      <c r="I24" s="326"/>
      <c r="J24" s="326"/>
      <c r="K24" s="326"/>
      <c r="L24" s="326"/>
      <c r="M24" s="326"/>
      <c r="N24" s="326"/>
      <c r="O24" s="326"/>
      <c r="P24" s="326"/>
      <c r="Q24" s="139"/>
      <c r="R24" s="139"/>
      <c r="S24" s="139"/>
      <c r="T24" s="139"/>
      <c r="U24" s="139"/>
      <c r="V24" s="134"/>
      <c r="W24" s="134"/>
      <c r="X24" s="134"/>
      <c r="Y24" s="134"/>
      <c r="Z24" s="134"/>
      <c r="AA24" s="134"/>
      <c r="AB24" s="134"/>
      <c r="AC24" s="134"/>
      <c r="AD24" s="137"/>
      <c r="AJ24" s="358"/>
      <c r="AK24" s="358"/>
      <c r="AL24" s="358"/>
      <c r="AM24" s="358"/>
      <c r="AN24" s="358"/>
      <c r="AO24" s="358"/>
      <c r="AP24" s="358"/>
      <c r="AQ24" s="358"/>
      <c r="AR24" s="358"/>
      <c r="AS24" s="358"/>
    </row>
    <row r="25" spans="1:45" ht="26.1" customHeight="1">
      <c r="A25" s="132"/>
      <c r="B25" s="327" t="s">
        <v>23</v>
      </c>
      <c r="C25" s="326"/>
      <c r="D25" s="326"/>
      <c r="E25" s="326"/>
      <c r="F25" s="326"/>
      <c r="G25" s="326"/>
      <c r="H25" s="326"/>
      <c r="I25" s="326"/>
      <c r="J25" s="326"/>
      <c r="K25" s="326"/>
      <c r="L25" s="379" t="str">
        <f>IFERROR(IF(Input_FastEstimate=0,"",VLOOKUP(Input_FastEstimate,MembershipFees.Ref!$A:$C,3,TRUE)),"")</f>
        <v/>
      </c>
      <c r="M25" s="380"/>
      <c r="N25" s="380"/>
      <c r="O25" s="381"/>
      <c r="P25" s="326"/>
      <c r="Q25" s="139"/>
      <c r="R25" s="139"/>
      <c r="S25" s="139"/>
      <c r="T25" s="139"/>
      <c r="U25" s="139"/>
      <c r="V25" s="134"/>
      <c r="W25" s="134"/>
      <c r="X25" s="134"/>
      <c r="Y25" s="134"/>
      <c r="Z25" s="134"/>
      <c r="AA25" s="134"/>
      <c r="AB25" s="134"/>
      <c r="AC25" s="134"/>
      <c r="AD25" s="137"/>
      <c r="AJ25" s="358"/>
      <c r="AK25" s="358"/>
      <c r="AL25" s="358"/>
      <c r="AM25" s="358"/>
      <c r="AN25" s="358"/>
      <c r="AO25" s="358"/>
      <c r="AP25" s="358"/>
      <c r="AQ25" s="358"/>
      <c r="AR25" s="358"/>
      <c r="AS25" s="358"/>
    </row>
    <row r="26" spans="1:45" ht="16.5" customHeight="1">
      <c r="A26" s="132"/>
      <c r="B26" s="326"/>
      <c r="C26" s="326"/>
      <c r="D26" s="326"/>
      <c r="E26" s="326"/>
      <c r="F26" s="326"/>
      <c r="G26" s="326"/>
      <c r="H26" s="326"/>
      <c r="I26" s="326"/>
      <c r="J26" s="326"/>
      <c r="K26" s="326"/>
      <c r="L26" s="326"/>
      <c r="M26" s="326"/>
      <c r="N26" s="326"/>
      <c r="O26" s="326"/>
      <c r="P26" s="326"/>
      <c r="Q26" s="139"/>
      <c r="R26" s="139"/>
      <c r="S26" s="139"/>
      <c r="T26" s="139"/>
      <c r="U26" s="139"/>
      <c r="V26" s="134"/>
      <c r="W26" s="134"/>
      <c r="X26" s="134"/>
      <c r="Y26" s="134"/>
      <c r="Z26" s="134"/>
      <c r="AA26" s="134"/>
      <c r="AB26" s="134"/>
      <c r="AC26" s="134"/>
      <c r="AD26" s="137"/>
      <c r="AJ26" s="358"/>
      <c r="AK26" s="358"/>
      <c r="AL26" s="358"/>
      <c r="AM26" s="358"/>
      <c r="AN26" s="358"/>
      <c r="AO26" s="358"/>
      <c r="AP26" s="358"/>
      <c r="AQ26" s="358"/>
      <c r="AR26" s="358"/>
      <c r="AS26" s="358"/>
    </row>
    <row r="27" spans="1:45" ht="16.5" customHeight="1">
      <c r="A27" s="132"/>
      <c r="B27" s="326"/>
      <c r="C27" s="326"/>
      <c r="D27" s="326"/>
      <c r="E27" s="326"/>
      <c r="F27" s="326"/>
      <c r="G27" s="326"/>
      <c r="H27" s="326"/>
      <c r="I27" s="326"/>
      <c r="J27" s="326"/>
      <c r="K27" s="326"/>
      <c r="L27" s="326"/>
      <c r="M27" s="326"/>
      <c r="N27" s="326"/>
      <c r="O27" s="326"/>
      <c r="P27" s="326"/>
      <c r="Q27" s="139"/>
      <c r="R27" s="139"/>
      <c r="S27" s="139"/>
      <c r="T27" s="139"/>
      <c r="U27" s="139"/>
      <c r="V27" s="134"/>
      <c r="W27" s="134"/>
      <c r="X27" s="134"/>
      <c r="Y27" s="134"/>
      <c r="Z27" s="134"/>
      <c r="AA27" s="134"/>
      <c r="AB27" s="134"/>
      <c r="AC27" s="134"/>
      <c r="AD27" s="137"/>
      <c r="AJ27" s="358"/>
      <c r="AK27" s="358"/>
      <c r="AL27" s="358"/>
      <c r="AM27" s="358"/>
      <c r="AN27" s="358"/>
      <c r="AO27" s="358"/>
      <c r="AP27" s="358"/>
      <c r="AQ27" s="358"/>
      <c r="AR27" s="358"/>
      <c r="AS27" s="358"/>
    </row>
    <row r="28" spans="1:45" ht="16.5" customHeight="1">
      <c r="A28" s="132"/>
      <c r="B28" s="326"/>
      <c r="C28" s="326"/>
      <c r="D28" s="326"/>
      <c r="E28" s="326"/>
      <c r="F28" s="326"/>
      <c r="G28" s="326"/>
      <c r="H28" s="326"/>
      <c r="I28" s="326"/>
      <c r="J28" s="326"/>
      <c r="K28" s="326"/>
      <c r="L28" s="326"/>
      <c r="M28" s="326"/>
      <c r="N28" s="326"/>
      <c r="O28" s="326"/>
      <c r="P28" s="326"/>
      <c r="Q28" s="139"/>
      <c r="R28" s="139"/>
      <c r="S28" s="139"/>
      <c r="T28" s="139"/>
      <c r="U28" s="139"/>
      <c r="V28" s="134"/>
      <c r="W28" s="134"/>
      <c r="X28" s="134"/>
      <c r="Y28" s="134"/>
      <c r="Z28" s="134"/>
      <c r="AA28" s="134"/>
      <c r="AB28" s="134"/>
      <c r="AC28" s="134"/>
      <c r="AD28" s="137"/>
      <c r="AJ28" s="358"/>
      <c r="AK28" s="358"/>
      <c r="AL28" s="358"/>
      <c r="AM28" s="358"/>
      <c r="AN28" s="358"/>
      <c r="AO28" s="358"/>
      <c r="AP28" s="358"/>
      <c r="AQ28" s="358"/>
      <c r="AR28" s="358"/>
      <c r="AS28" s="358"/>
    </row>
    <row r="29" spans="1:45" ht="16.5" customHeight="1">
      <c r="A29" s="132"/>
      <c r="B29" s="326"/>
      <c r="C29" s="326"/>
      <c r="D29" s="326"/>
      <c r="E29" s="326"/>
      <c r="F29" s="326"/>
      <c r="G29" s="326"/>
      <c r="H29" s="326"/>
      <c r="I29" s="326"/>
      <c r="J29" s="326"/>
      <c r="K29" s="326"/>
      <c r="L29" s="326"/>
      <c r="M29" s="326"/>
      <c r="N29" s="326"/>
      <c r="O29" s="326"/>
      <c r="P29" s="326"/>
      <c r="Q29" s="139"/>
      <c r="R29" s="139"/>
      <c r="S29" s="139"/>
      <c r="T29" s="139"/>
      <c r="U29" s="139"/>
      <c r="V29" s="134"/>
      <c r="W29" s="134"/>
      <c r="X29" s="134"/>
      <c r="Y29" s="134"/>
      <c r="Z29" s="134"/>
      <c r="AA29" s="134"/>
      <c r="AB29" s="134"/>
      <c r="AC29" s="134"/>
      <c r="AD29" s="137"/>
      <c r="AJ29" s="358"/>
      <c r="AK29" s="358"/>
      <c r="AL29" s="358"/>
      <c r="AM29" s="358"/>
      <c r="AN29" s="358"/>
      <c r="AO29" s="358"/>
      <c r="AP29" s="358"/>
      <c r="AQ29" s="358"/>
      <c r="AR29" s="358"/>
      <c r="AS29" s="358"/>
    </row>
    <row r="30" spans="1:45" ht="16.5" customHeight="1">
      <c r="A30" s="132"/>
      <c r="B30" s="134"/>
      <c r="C30" s="134"/>
      <c r="D30" s="134"/>
      <c r="E30" s="134"/>
      <c r="F30" s="134"/>
      <c r="G30" s="134"/>
      <c r="H30" s="134"/>
      <c r="I30" s="134"/>
      <c r="J30" s="134"/>
      <c r="K30" s="134"/>
      <c r="L30" s="134"/>
      <c r="M30" s="134"/>
      <c r="N30" s="134"/>
      <c r="O30" s="134"/>
      <c r="P30" s="134"/>
      <c r="Q30" s="134"/>
      <c r="R30" s="134"/>
      <c r="S30" s="134"/>
      <c r="T30" s="134"/>
      <c r="U30" s="134"/>
      <c r="V30" s="134"/>
      <c r="W30" s="134"/>
      <c r="X30" s="134"/>
      <c r="Y30" s="134"/>
      <c r="Z30" s="134"/>
      <c r="AA30" s="134"/>
      <c r="AB30" s="134"/>
      <c r="AC30" s="134"/>
      <c r="AD30" s="137"/>
      <c r="AJ30" s="358"/>
      <c r="AK30" s="358"/>
      <c r="AL30" s="358"/>
      <c r="AM30" s="358"/>
      <c r="AN30" s="358"/>
      <c r="AO30" s="358"/>
      <c r="AP30" s="358"/>
      <c r="AQ30" s="358"/>
      <c r="AR30" s="358"/>
      <c r="AS30" s="358"/>
    </row>
    <row r="31" spans="1:45" ht="16.5" customHeight="1">
      <c r="A31" s="132"/>
      <c r="B31" s="134"/>
      <c r="C31" s="134"/>
      <c r="D31" s="134"/>
      <c r="E31" s="134"/>
      <c r="F31" s="134"/>
      <c r="G31" s="134"/>
      <c r="H31" s="134"/>
      <c r="I31" s="134"/>
      <c r="J31" s="134"/>
      <c r="K31" s="134"/>
      <c r="L31" s="134"/>
      <c r="M31" s="134"/>
      <c r="N31" s="134"/>
      <c r="O31" s="134"/>
      <c r="P31" s="134"/>
      <c r="Q31" s="134"/>
      <c r="R31" s="134"/>
      <c r="S31" s="134"/>
      <c r="T31" s="134"/>
      <c r="U31" s="134"/>
      <c r="V31" s="134"/>
      <c r="W31" s="134"/>
      <c r="X31" s="134"/>
      <c r="Y31" s="134"/>
      <c r="Z31" s="134"/>
      <c r="AA31" s="134"/>
      <c r="AB31" s="134"/>
      <c r="AC31" s="134"/>
      <c r="AD31" s="137"/>
      <c r="AJ31" s="358"/>
      <c r="AK31" s="358"/>
      <c r="AL31" s="358"/>
      <c r="AM31" s="358"/>
      <c r="AN31" s="358"/>
      <c r="AO31" s="358"/>
      <c r="AP31" s="358"/>
      <c r="AQ31" s="358"/>
      <c r="AR31" s="358"/>
      <c r="AS31" s="358"/>
    </row>
    <row r="32" spans="1:45" ht="16.5" customHeight="1">
      <c r="A32" s="132"/>
      <c r="B32" s="134"/>
      <c r="C32" s="134"/>
      <c r="D32" s="134"/>
      <c r="E32" s="134"/>
      <c r="F32" s="134"/>
      <c r="G32" s="134"/>
      <c r="H32" s="134"/>
      <c r="I32" s="134"/>
      <c r="J32" s="134"/>
      <c r="K32" s="134"/>
      <c r="L32" s="134"/>
      <c r="M32" s="134"/>
      <c r="N32" s="134"/>
      <c r="O32" s="134"/>
      <c r="P32" s="134"/>
      <c r="Q32" s="134"/>
      <c r="R32" s="134"/>
      <c r="S32" s="134"/>
      <c r="T32" s="134"/>
      <c r="U32" s="134"/>
      <c r="V32" s="134"/>
      <c r="W32" s="134"/>
      <c r="X32" s="134"/>
      <c r="Y32" s="134"/>
      <c r="Z32" s="134"/>
      <c r="AA32" s="134"/>
      <c r="AB32" s="134"/>
      <c r="AC32" s="134"/>
      <c r="AD32" s="137"/>
      <c r="AJ32" s="358"/>
      <c r="AK32" s="358"/>
      <c r="AL32" s="358"/>
      <c r="AM32" s="358"/>
      <c r="AN32" s="358"/>
      <c r="AO32" s="358"/>
      <c r="AP32" s="358"/>
      <c r="AQ32" s="358"/>
      <c r="AR32" s="358"/>
      <c r="AS32" s="358"/>
    </row>
    <row r="33" spans="1:45" ht="16.5" customHeight="1">
      <c r="A33" s="132"/>
      <c r="B33" s="139"/>
      <c r="C33" s="139"/>
      <c r="D33" s="139"/>
      <c r="E33" s="139"/>
      <c r="F33" s="139"/>
      <c r="G33" s="139"/>
      <c r="H33" s="139"/>
      <c r="I33" s="139"/>
      <c r="J33" s="139"/>
      <c r="K33" s="139"/>
      <c r="L33" s="139"/>
      <c r="M33" s="139"/>
      <c r="N33" s="139"/>
      <c r="O33" s="139"/>
      <c r="P33" s="139"/>
      <c r="Q33" s="139"/>
      <c r="R33" s="139"/>
      <c r="S33" s="139"/>
      <c r="T33" s="139"/>
      <c r="U33" s="134"/>
      <c r="V33" s="134"/>
      <c r="W33" s="134"/>
      <c r="X33" s="134"/>
      <c r="Y33" s="134"/>
      <c r="Z33" s="134"/>
      <c r="AA33" s="134"/>
      <c r="AB33" s="134"/>
      <c r="AC33" s="134"/>
      <c r="AD33" s="137"/>
      <c r="AJ33" s="358"/>
      <c r="AK33" s="358"/>
      <c r="AL33" s="358"/>
      <c r="AM33" s="358"/>
      <c r="AN33" s="358"/>
      <c r="AO33" s="358"/>
      <c r="AP33" s="358"/>
      <c r="AQ33" s="358"/>
      <c r="AR33" s="358"/>
      <c r="AS33" s="358"/>
    </row>
    <row r="34" spans="1:45" ht="16.5" customHeight="1">
      <c r="A34" s="132"/>
      <c r="B34" s="139"/>
      <c r="C34" s="139"/>
      <c r="D34" s="139"/>
      <c r="E34" s="139"/>
      <c r="F34" s="139"/>
      <c r="G34" s="139"/>
      <c r="H34" s="139"/>
      <c r="I34" s="139"/>
      <c r="J34" s="139"/>
      <c r="K34" s="139"/>
      <c r="L34" s="139"/>
      <c r="M34" s="139"/>
      <c r="N34" s="139"/>
      <c r="O34" s="139"/>
      <c r="P34" s="139"/>
      <c r="Q34" s="139"/>
      <c r="R34" s="139"/>
      <c r="S34" s="139"/>
      <c r="T34" s="139"/>
      <c r="U34" s="134"/>
      <c r="V34" s="134"/>
      <c r="W34" s="134"/>
      <c r="X34" s="134"/>
      <c r="Y34" s="134"/>
      <c r="Z34" s="134"/>
      <c r="AA34" s="134"/>
      <c r="AB34" s="134"/>
      <c r="AC34" s="134"/>
      <c r="AD34" s="137"/>
      <c r="AJ34" s="358"/>
      <c r="AK34" s="358"/>
      <c r="AL34" s="358"/>
      <c r="AM34" s="358"/>
      <c r="AN34" s="358"/>
      <c r="AO34" s="358"/>
      <c r="AP34" s="358"/>
      <c r="AQ34" s="358"/>
      <c r="AR34" s="358"/>
      <c r="AS34" s="358"/>
    </row>
    <row r="35" spans="1:45" ht="16.5" customHeight="1">
      <c r="A35" s="132"/>
      <c r="B35" s="139"/>
      <c r="C35" s="139"/>
      <c r="D35" s="139"/>
      <c r="E35" s="139"/>
      <c r="F35" s="139"/>
      <c r="G35" s="139"/>
      <c r="H35" s="139"/>
      <c r="I35" s="139"/>
      <c r="J35" s="139"/>
      <c r="K35" s="139"/>
      <c r="L35" s="139"/>
      <c r="M35" s="139"/>
      <c r="N35" s="139"/>
      <c r="O35" s="139"/>
      <c r="P35" s="139"/>
      <c r="Q35" s="139"/>
      <c r="R35" s="139"/>
      <c r="S35" s="139"/>
      <c r="T35" s="139"/>
      <c r="U35" s="134"/>
      <c r="V35" s="134"/>
      <c r="W35" s="134"/>
      <c r="X35" s="134"/>
      <c r="Y35" s="134"/>
      <c r="Z35" s="134"/>
      <c r="AA35" s="134"/>
      <c r="AB35" s="134"/>
      <c r="AC35" s="134"/>
      <c r="AD35" s="137"/>
      <c r="AJ35" s="358"/>
      <c r="AK35" s="358"/>
      <c r="AL35" s="358"/>
      <c r="AM35" s="358"/>
      <c r="AN35" s="358"/>
      <c r="AO35" s="358"/>
      <c r="AP35" s="358"/>
      <c r="AQ35" s="358"/>
      <c r="AR35" s="358"/>
      <c r="AS35" s="358"/>
    </row>
    <row r="36" spans="1:45" ht="16.5" customHeight="1">
      <c r="A36" s="130"/>
      <c r="B36" s="139"/>
      <c r="C36" s="139"/>
      <c r="D36" s="139"/>
      <c r="E36" s="139"/>
      <c r="F36" s="139"/>
      <c r="G36" s="139"/>
      <c r="H36" s="139"/>
      <c r="I36" s="139"/>
      <c r="J36" s="139"/>
      <c r="K36" s="139"/>
      <c r="L36" s="139"/>
      <c r="M36" s="139"/>
      <c r="N36" s="139"/>
      <c r="O36" s="139"/>
      <c r="P36" s="139"/>
      <c r="Q36" s="139"/>
      <c r="R36" s="139"/>
      <c r="S36" s="139"/>
      <c r="T36" s="139"/>
      <c r="U36" s="134"/>
      <c r="V36" s="134"/>
      <c r="W36" s="134"/>
      <c r="X36" s="134"/>
      <c r="Y36" s="134"/>
      <c r="Z36" s="134"/>
      <c r="AA36" s="134"/>
      <c r="AB36" s="134"/>
      <c r="AC36" s="134"/>
      <c r="AD36" s="137"/>
      <c r="AJ36" s="358"/>
      <c r="AK36" s="358"/>
      <c r="AL36" s="358"/>
      <c r="AM36" s="358"/>
      <c r="AN36" s="358"/>
      <c r="AO36" s="358"/>
      <c r="AP36" s="358"/>
      <c r="AQ36" s="358"/>
      <c r="AR36" s="358"/>
      <c r="AS36" s="358"/>
    </row>
    <row r="37" spans="1:45" ht="16.5" customHeight="1">
      <c r="A37" s="130"/>
      <c r="B37" s="139"/>
      <c r="C37" s="139"/>
      <c r="D37" s="139"/>
      <c r="E37" s="139"/>
      <c r="F37" s="139"/>
      <c r="G37" s="139"/>
      <c r="H37" s="139"/>
      <c r="I37" s="139"/>
      <c r="J37" s="139"/>
      <c r="K37" s="139"/>
      <c r="L37" s="139"/>
      <c r="M37" s="139"/>
      <c r="N37" s="139"/>
      <c r="O37" s="139"/>
      <c r="P37" s="139"/>
      <c r="Q37" s="139"/>
      <c r="R37" s="139"/>
      <c r="S37" s="139"/>
      <c r="T37" s="139"/>
      <c r="U37" s="134"/>
      <c r="V37" s="134"/>
      <c r="W37" s="134"/>
      <c r="X37" s="134"/>
      <c r="Y37" s="134"/>
      <c r="Z37" s="134"/>
      <c r="AA37" s="134"/>
      <c r="AB37" s="134"/>
      <c r="AC37" s="134"/>
      <c r="AD37" s="137"/>
      <c r="AJ37" s="358"/>
      <c r="AK37" s="358"/>
      <c r="AL37" s="358"/>
      <c r="AM37" s="358"/>
      <c r="AN37" s="358"/>
      <c r="AO37" s="358"/>
      <c r="AP37" s="358"/>
      <c r="AQ37" s="358"/>
      <c r="AR37" s="358"/>
      <c r="AS37" s="358"/>
    </row>
    <row r="38" spans="1:45" ht="16.5" customHeight="1">
      <c r="A38" s="130"/>
      <c r="B38" s="134"/>
      <c r="C38" s="134"/>
      <c r="D38" s="134"/>
      <c r="E38" s="134"/>
      <c r="F38" s="134"/>
      <c r="G38" s="134"/>
      <c r="H38" s="134"/>
      <c r="I38" s="134"/>
      <c r="J38" s="134"/>
      <c r="K38" s="134"/>
      <c r="L38" s="134"/>
      <c r="M38" s="134"/>
      <c r="N38" s="134"/>
      <c r="O38" s="134"/>
      <c r="P38" s="134"/>
      <c r="Q38" s="134"/>
      <c r="R38" s="134"/>
      <c r="S38" s="134"/>
      <c r="T38" s="134"/>
      <c r="U38" s="134"/>
      <c r="V38" s="134"/>
      <c r="W38" s="134"/>
      <c r="X38" s="134"/>
      <c r="Y38" s="134"/>
      <c r="Z38" s="134"/>
      <c r="AA38" s="134"/>
      <c r="AB38" s="134"/>
      <c r="AC38" s="134"/>
      <c r="AD38" s="137"/>
      <c r="AJ38" s="358"/>
      <c r="AK38" s="358"/>
      <c r="AL38" s="358"/>
      <c r="AM38" s="358"/>
      <c r="AN38" s="358"/>
      <c r="AO38" s="358"/>
      <c r="AP38" s="358"/>
      <c r="AQ38" s="358"/>
      <c r="AR38" s="358"/>
      <c r="AS38" s="358"/>
    </row>
    <row r="39" spans="1:45" ht="16.5" customHeight="1">
      <c r="A39" s="130"/>
      <c r="B39" s="134"/>
      <c r="C39" s="134"/>
      <c r="D39" s="134"/>
      <c r="E39" s="134"/>
      <c r="F39" s="134"/>
      <c r="G39" s="134"/>
      <c r="H39" s="134"/>
      <c r="I39" s="134"/>
      <c r="J39" s="134"/>
      <c r="K39" s="134"/>
      <c r="L39" s="134"/>
      <c r="M39" s="134"/>
      <c r="N39" s="134"/>
      <c r="O39" s="134"/>
      <c r="P39" s="134"/>
      <c r="Q39" s="134"/>
      <c r="R39" s="134"/>
      <c r="S39" s="134"/>
      <c r="T39" s="134"/>
      <c r="U39" s="134"/>
      <c r="V39" s="134"/>
      <c r="W39" s="134"/>
      <c r="X39" s="134"/>
      <c r="Y39" s="134"/>
      <c r="Z39" s="134"/>
      <c r="AA39" s="134"/>
      <c r="AB39" s="134"/>
      <c r="AC39" s="134"/>
      <c r="AD39" s="137"/>
    </row>
    <row r="40" spans="1:45" ht="16.5" customHeight="1">
      <c r="A40" s="130"/>
      <c r="B40" s="358"/>
      <c r="C40" s="358"/>
      <c r="D40" s="358"/>
      <c r="E40" s="358"/>
      <c r="F40" s="358"/>
      <c r="G40" s="358"/>
      <c r="H40" s="358"/>
      <c r="I40" s="358"/>
      <c r="J40" s="358"/>
      <c r="K40" s="358"/>
      <c r="L40" s="358"/>
      <c r="M40" s="358"/>
      <c r="N40" s="358"/>
      <c r="O40" s="358"/>
      <c r="P40" s="358"/>
      <c r="Q40" s="358"/>
      <c r="R40" s="358"/>
      <c r="S40" s="358"/>
      <c r="T40" s="358"/>
      <c r="U40" s="134"/>
      <c r="V40" s="134"/>
      <c r="W40" s="134"/>
      <c r="X40" s="134"/>
      <c r="Y40" s="134"/>
      <c r="Z40" s="134"/>
      <c r="AA40" s="134"/>
      <c r="AB40" s="134"/>
      <c r="AC40" s="134"/>
      <c r="AD40" s="137"/>
    </row>
    <row r="41" spans="1:45" ht="16.5" customHeight="1">
      <c r="A41" s="130"/>
      <c r="B41" s="358"/>
      <c r="C41" s="358"/>
      <c r="D41" s="358"/>
      <c r="E41" s="358"/>
      <c r="F41" s="358"/>
      <c r="G41" s="358"/>
      <c r="H41" s="358"/>
      <c r="I41" s="358"/>
      <c r="J41" s="358"/>
      <c r="K41" s="358"/>
      <c r="L41" s="358"/>
      <c r="M41" s="358"/>
      <c r="N41" s="358"/>
      <c r="O41" s="358"/>
      <c r="P41" s="358"/>
      <c r="Q41" s="358"/>
      <c r="R41" s="358"/>
      <c r="S41" s="358"/>
      <c r="T41" s="358"/>
      <c r="U41" s="134"/>
      <c r="V41" s="134"/>
      <c r="W41" s="134"/>
      <c r="X41" s="134"/>
      <c r="Y41" s="134"/>
      <c r="Z41" s="134"/>
      <c r="AA41" s="134"/>
      <c r="AB41" s="134"/>
      <c r="AC41" s="134"/>
      <c r="AD41" s="137"/>
    </row>
    <row r="42" spans="1:45" s="260" customFormat="1" ht="14.25" customHeight="1">
      <c r="A42" s="130"/>
      <c r="B42" s="358"/>
      <c r="C42" s="358"/>
      <c r="D42" s="358"/>
      <c r="E42" s="358"/>
      <c r="F42" s="358"/>
      <c r="G42" s="358"/>
      <c r="H42" s="358"/>
      <c r="I42" s="358"/>
      <c r="J42" s="358"/>
      <c r="K42" s="358"/>
      <c r="L42" s="358"/>
      <c r="M42" s="358"/>
      <c r="N42" s="358"/>
      <c r="O42" s="358"/>
      <c r="P42" s="358"/>
      <c r="Q42" s="358"/>
      <c r="R42" s="358"/>
      <c r="S42" s="358"/>
      <c r="T42" s="358"/>
      <c r="U42" s="134"/>
      <c r="V42" s="134"/>
      <c r="W42" s="134"/>
      <c r="X42" s="134"/>
      <c r="Y42" s="134"/>
      <c r="Z42" s="134"/>
      <c r="AA42" s="134"/>
      <c r="AB42" s="134"/>
      <c r="AC42" s="134"/>
      <c r="AD42" s="137"/>
    </row>
    <row r="43" spans="1:45" ht="14.25" customHeight="1">
      <c r="A43" s="130"/>
      <c r="B43" s="358"/>
      <c r="C43" s="358"/>
      <c r="D43" s="358"/>
      <c r="E43" s="358"/>
      <c r="F43" s="358"/>
      <c r="G43" s="358"/>
      <c r="H43" s="358"/>
      <c r="I43" s="358"/>
      <c r="J43" s="358"/>
      <c r="K43" s="358"/>
      <c r="L43" s="358"/>
      <c r="M43" s="358"/>
      <c r="N43" s="358"/>
      <c r="O43" s="358"/>
      <c r="P43" s="358"/>
      <c r="Q43" s="358"/>
      <c r="R43" s="358"/>
      <c r="S43" s="358"/>
      <c r="T43" s="358"/>
      <c r="U43" s="134"/>
      <c r="V43" s="134"/>
      <c r="W43" s="134"/>
      <c r="X43" s="134"/>
      <c r="Y43" s="134"/>
      <c r="Z43" s="134"/>
      <c r="AA43" s="134"/>
      <c r="AB43" s="134"/>
      <c r="AC43" s="134"/>
      <c r="AD43" s="137"/>
    </row>
    <row r="44" spans="1:45" ht="14.25" customHeight="1">
      <c r="A44" s="130"/>
      <c r="B44" s="358"/>
      <c r="C44" s="358"/>
      <c r="D44" s="358"/>
      <c r="E44" s="358"/>
      <c r="F44" s="358"/>
      <c r="G44" s="358"/>
      <c r="H44" s="358"/>
      <c r="I44" s="358"/>
      <c r="J44" s="358"/>
      <c r="K44" s="358"/>
      <c r="L44" s="358"/>
      <c r="M44" s="358"/>
      <c r="N44" s="358"/>
      <c r="O44" s="358"/>
      <c r="P44" s="358"/>
      <c r="Q44" s="358"/>
      <c r="R44" s="358"/>
      <c r="S44" s="358"/>
      <c r="T44" s="358"/>
      <c r="U44" s="134"/>
      <c r="V44" s="134"/>
      <c r="W44" s="134"/>
      <c r="X44" s="134"/>
      <c r="Y44" s="134"/>
      <c r="Z44" s="134"/>
      <c r="AA44" s="134"/>
      <c r="AB44" s="134"/>
      <c r="AC44" s="134"/>
      <c r="AD44" s="137"/>
    </row>
    <row r="45" spans="1:45" ht="14.25" customHeight="1">
      <c r="A45" s="130"/>
      <c r="B45" s="358"/>
      <c r="C45" s="358"/>
      <c r="D45" s="358"/>
      <c r="E45" s="358"/>
      <c r="F45" s="358"/>
      <c r="G45" s="358"/>
      <c r="H45" s="358"/>
      <c r="I45" s="358"/>
      <c r="J45" s="358"/>
      <c r="K45" s="358"/>
      <c r="L45" s="358"/>
      <c r="M45" s="358"/>
      <c r="N45" s="358"/>
      <c r="O45" s="358"/>
      <c r="P45" s="358"/>
      <c r="Q45" s="358"/>
      <c r="R45" s="358"/>
      <c r="S45" s="358"/>
      <c r="T45" s="358"/>
      <c r="U45" s="134"/>
      <c r="V45" s="134"/>
      <c r="W45" s="134"/>
      <c r="X45" s="134"/>
      <c r="Y45" s="134"/>
      <c r="Z45" s="134"/>
      <c r="AA45" s="134"/>
      <c r="AB45" s="134"/>
      <c r="AC45" s="134"/>
      <c r="AD45" s="137"/>
    </row>
    <row r="46" spans="1:45" ht="14.25" customHeight="1">
      <c r="A46" s="130"/>
      <c r="B46" s="358"/>
      <c r="C46" s="358"/>
      <c r="D46" s="358"/>
      <c r="E46" s="358"/>
      <c r="F46" s="358"/>
      <c r="G46" s="358"/>
      <c r="H46" s="358"/>
      <c r="I46" s="358"/>
      <c r="J46" s="358"/>
      <c r="K46" s="358"/>
      <c r="L46" s="358"/>
      <c r="M46" s="358"/>
      <c r="N46" s="358"/>
      <c r="O46" s="358"/>
      <c r="P46" s="358"/>
      <c r="Q46" s="358"/>
      <c r="R46" s="358"/>
      <c r="S46" s="358"/>
      <c r="T46" s="358"/>
      <c r="U46" s="134"/>
      <c r="V46" s="134"/>
      <c r="W46" s="134"/>
      <c r="X46" s="134"/>
      <c r="Y46" s="134"/>
      <c r="Z46" s="134"/>
      <c r="AA46" s="134"/>
      <c r="AB46" s="134"/>
      <c r="AC46" s="134"/>
      <c r="AD46" s="137"/>
    </row>
    <row r="47" spans="1:45">
      <c r="A47" s="130"/>
      <c r="B47" s="130"/>
      <c r="C47" s="130"/>
      <c r="D47" s="130"/>
      <c r="E47" s="130"/>
    </row>
    <row r="48" spans="1:45">
      <c r="A48" s="130"/>
      <c r="B48" s="130"/>
      <c r="C48" s="130"/>
      <c r="D48" s="130"/>
      <c r="E48" s="130"/>
    </row>
    <row r="49" spans="1:5">
      <c r="A49" s="39"/>
      <c r="B49" s="39"/>
      <c r="C49" s="39"/>
      <c r="D49" s="39"/>
      <c r="E49" s="39"/>
    </row>
  </sheetData>
  <sheetProtection algorithmName="SHA-512" hashValue="7VL6BoeUtRtym4XrLSeEQgOqnkFYHhe6eB9V3PBNXlrtx3MWDpktYfDFFnrVlFhwgJ9kK/A0jfK86rSJkn+JlA==" saltValue="v3aBrOgjkZjcf+IE34w38w==" spinCount="100000" sheet="1" formatCells="0" selectLockedCells="1"/>
  <mergeCells count="7">
    <mergeCell ref="G4:H4"/>
    <mergeCell ref="AJ9:AS38"/>
    <mergeCell ref="B40:T46"/>
    <mergeCell ref="L17:O17"/>
    <mergeCell ref="L23:O23"/>
    <mergeCell ref="L25:O25"/>
    <mergeCell ref="B8:O13"/>
  </mergeCells>
  <pageMargins left="0.39370078740157483" right="0.39370078740157483" top="0.59055118110236227" bottom="0.39370078740157483" header="0" footer="0"/>
  <pageSetup paperSize="9" scale="74" orientation="landscape" r:id="rId1"/>
  <headerFooter>
    <oddHeader>&amp;R&amp;"Arial,Regular"&amp;K767676best printed in A4 landscape</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rgb="FF75B843"/>
  </sheetPr>
  <dimension ref="A1:Y613"/>
  <sheetViews>
    <sheetView showGridLines="0" zoomScale="70" zoomScaleNormal="70" workbookViewId="0">
      <pane ySplit="21" topLeftCell="A22" activePane="bottomLeft" state="frozen"/>
      <selection pane="bottomLeft" activeCell="G40" sqref="G40"/>
    </sheetView>
  </sheetViews>
  <sheetFormatPr defaultColWidth="9.42578125" defaultRowHeight="14.45"/>
  <cols>
    <col min="1" max="1" width="4.42578125" style="16" customWidth="1"/>
    <col min="2" max="2" width="33.5703125" style="16" hidden="1" customWidth="1"/>
    <col min="3" max="3" width="42.42578125" style="4" customWidth="1"/>
    <col min="4" max="4" width="38.42578125" style="4" bestFit="1" customWidth="1"/>
    <col min="5" max="5" width="35.42578125" style="4" hidden="1" customWidth="1"/>
    <col min="6" max="6" width="14.5703125" style="5" customWidth="1"/>
    <col min="7" max="7" width="14.5703125" style="6" customWidth="1"/>
    <col min="8" max="8" width="12.5703125" style="149" customWidth="1"/>
    <col min="9" max="9" width="12.5703125" style="32" hidden="1" customWidth="1"/>
    <col min="10" max="10" width="29.42578125" style="33" customWidth="1"/>
    <col min="11" max="11" width="21.5703125" style="34" bestFit="1" customWidth="1"/>
    <col min="12" max="12" width="21.5703125" style="16" bestFit="1" customWidth="1"/>
    <col min="13" max="13" width="33.42578125" style="16" hidden="1" customWidth="1"/>
    <col min="14" max="14" width="39.42578125" style="13" customWidth="1"/>
    <col min="15" max="15" width="32.5703125" style="13" customWidth="1"/>
    <col min="16" max="16" width="32.5703125" style="13" hidden="1" customWidth="1"/>
    <col min="17" max="17" width="14.5703125" style="5" customWidth="1"/>
    <col min="18" max="18" width="13.42578125" style="13" customWidth="1"/>
    <col min="19" max="19" width="11.42578125" style="13" customWidth="1"/>
    <col min="20" max="20" width="11.5703125" style="13" hidden="1" customWidth="1"/>
    <col min="21" max="21" width="21.5703125" style="13" customWidth="1"/>
    <col min="22" max="22" width="21.5703125" style="13" bestFit="1" customWidth="1"/>
    <col min="23" max="16384" width="9.42578125" style="16"/>
  </cols>
  <sheetData>
    <row r="1" spans="1:22" s="13" customFormat="1" ht="15" thickTop="1">
      <c r="A1" s="14"/>
      <c r="B1" s="14"/>
      <c r="C1" s="4"/>
      <c r="D1" s="4"/>
      <c r="E1" s="4"/>
      <c r="F1" s="5"/>
      <c r="G1" s="7"/>
      <c r="H1" s="142"/>
      <c r="I1" s="8"/>
      <c r="J1" s="9"/>
      <c r="K1" s="10"/>
      <c r="L1" s="11"/>
      <c r="M1" s="227"/>
      <c r="N1" s="12"/>
      <c r="O1" s="12"/>
      <c r="P1" s="12"/>
      <c r="Q1" s="5"/>
    </row>
    <row r="2" spans="1:22" s="13" customFormat="1" ht="24.95">
      <c r="B2" s="12"/>
      <c r="C2" s="135"/>
      <c r="D2" s="135"/>
      <c r="E2" s="135"/>
      <c r="F2" s="45"/>
      <c r="G2" s="46"/>
      <c r="H2" s="46"/>
      <c r="I2" s="46"/>
      <c r="L2" s="47"/>
      <c r="M2" s="47"/>
      <c r="N2" s="47"/>
      <c r="O2" s="47"/>
      <c r="P2" s="47"/>
      <c r="Q2" s="47"/>
      <c r="R2" s="48"/>
      <c r="S2" s="48"/>
      <c r="T2" s="48"/>
      <c r="U2" s="48"/>
      <c r="V2" s="191" t="s">
        <v>0</v>
      </c>
    </row>
    <row r="3" spans="1:22" s="36" customFormat="1" ht="17.25" customHeight="1">
      <c r="B3" s="217"/>
      <c r="C3" s="136"/>
      <c r="D3" s="136"/>
      <c r="E3" s="136"/>
      <c r="F3" s="49"/>
      <c r="G3" s="46"/>
      <c r="H3" s="46"/>
      <c r="I3" s="46"/>
      <c r="J3" s="46"/>
      <c r="K3" s="153" t="str">
        <f>LOOKUP(D14,{0,5000,10000,50000,100000,150000,200000},{"Smallest","Very Small","Small","Medium","Large","Very Large","Largest"})</f>
        <v>Smallest</v>
      </c>
      <c r="L3" s="47"/>
      <c r="M3" s="47"/>
      <c r="N3" s="47"/>
      <c r="O3" s="47"/>
      <c r="P3" s="47"/>
      <c r="Q3" s="47"/>
      <c r="R3" s="50"/>
      <c r="S3" s="50"/>
      <c r="T3" s="50"/>
      <c r="U3" s="50"/>
      <c r="V3" s="192" t="s">
        <v>24</v>
      </c>
    </row>
    <row r="4" spans="1:22" s="160" customFormat="1" ht="17.25" customHeight="1">
      <c r="A4" s="36"/>
      <c r="B4" s="217"/>
      <c r="C4" s="136"/>
      <c r="D4" s="136"/>
      <c r="E4" s="136"/>
      <c r="F4" s="157"/>
      <c r="G4" s="70"/>
      <c r="H4" s="70"/>
      <c r="I4" s="70"/>
      <c r="J4" s="70"/>
      <c r="K4" s="153"/>
      <c r="L4" s="47"/>
      <c r="M4" s="47"/>
      <c r="N4" s="47"/>
      <c r="O4" s="158"/>
      <c r="P4" s="158"/>
      <c r="Q4" s="158"/>
      <c r="R4" s="159"/>
      <c r="S4" s="159"/>
      <c r="T4" s="50"/>
      <c r="U4" s="159"/>
      <c r="V4" s="152"/>
    </row>
    <row r="5" spans="1:22" s="14" customFormat="1" ht="13.35" customHeight="1">
      <c r="A5" s="13"/>
      <c r="B5" s="218"/>
      <c r="C5" s="396" t="s">
        <v>25</v>
      </c>
      <c r="D5" s="151"/>
      <c r="E5" s="151"/>
      <c r="G5" s="396" t="s">
        <v>26</v>
      </c>
      <c r="H5" s="174"/>
      <c r="I5" s="174"/>
      <c r="J5" s="175"/>
      <c r="K5" s="176"/>
      <c r="L5" s="56"/>
      <c r="M5" s="154"/>
      <c r="N5" s="396" t="s">
        <v>27</v>
      </c>
      <c r="O5" s="180"/>
      <c r="P5" s="180"/>
      <c r="Q5" s="181"/>
      <c r="R5" s="182"/>
      <c r="S5" s="182"/>
      <c r="T5" s="183"/>
      <c r="U5" s="182"/>
      <c r="V5" s="184"/>
    </row>
    <row r="6" spans="1:22" s="14" customFormat="1" ht="13.35" customHeight="1">
      <c r="A6" s="13"/>
      <c r="B6" s="219"/>
      <c r="C6" s="397"/>
      <c r="D6" s="12"/>
      <c r="E6" s="136"/>
      <c r="F6" s="156"/>
      <c r="G6" s="397"/>
      <c r="H6" s="174"/>
      <c r="I6" s="177"/>
      <c r="J6" s="175"/>
      <c r="K6" s="176"/>
      <c r="L6" s="154"/>
      <c r="M6" s="154"/>
      <c r="N6" s="397"/>
      <c r="O6" s="185"/>
      <c r="P6" s="185"/>
      <c r="Q6" s="181"/>
      <c r="R6" s="182"/>
      <c r="S6" s="182"/>
      <c r="T6" s="183"/>
      <c r="U6" s="182"/>
      <c r="V6" s="184"/>
    </row>
    <row r="7" spans="1:22" s="14" customFormat="1" ht="13.35" customHeight="1">
      <c r="A7" s="13"/>
      <c r="B7" s="220"/>
      <c r="C7" s="173"/>
      <c r="D7" s="12"/>
      <c r="E7" s="136"/>
      <c r="F7" s="156"/>
      <c r="G7" s="178"/>
      <c r="H7" s="174"/>
      <c r="I7" s="177"/>
      <c r="J7" s="175"/>
      <c r="K7" s="176"/>
      <c r="L7" s="154"/>
      <c r="M7" s="228"/>
      <c r="N7" s="185"/>
      <c r="O7" s="185"/>
      <c r="P7" s="185"/>
      <c r="Q7" s="181"/>
      <c r="R7" s="182"/>
      <c r="S7" s="182"/>
      <c r="T7" s="183"/>
      <c r="U7" s="182"/>
      <c r="V7" s="184"/>
    </row>
    <row r="8" spans="1:22" s="13" customFormat="1" ht="15" customHeight="1" thickBot="1">
      <c r="B8" s="218"/>
      <c r="C8" s="402" t="s">
        <v>28</v>
      </c>
      <c r="D8" s="400" t="str">
        <f>IF(D14=0,"-",IFERROR(INDEX(Tbl_MembershipCategories[Membership Fees],MATCH(D11,Tbl_MembershipCategories[Size],0)),"Please complete all fields"))</f>
        <v>-</v>
      </c>
      <c r="E8" s="136"/>
      <c r="F8" s="155"/>
      <c r="G8" s="161" t="s">
        <v>29</v>
      </c>
      <c r="H8" s="179"/>
      <c r="I8" s="189"/>
      <c r="J8" s="189"/>
      <c r="K8" s="161" t="s">
        <v>30</v>
      </c>
      <c r="L8" s="51"/>
      <c r="M8" s="228"/>
      <c r="N8" s="398" t="s">
        <v>31</v>
      </c>
      <c r="O8" s="398"/>
      <c r="P8" s="398"/>
      <c r="Q8" s="398"/>
      <c r="R8" s="398"/>
      <c r="S8" s="398"/>
      <c r="T8" s="398"/>
      <c r="U8" s="398"/>
      <c r="V8" s="399"/>
    </row>
    <row r="9" spans="1:22" s="14" customFormat="1" ht="15" customHeight="1" thickTop="1">
      <c r="A9" s="13"/>
      <c r="B9" s="219"/>
      <c r="C9" s="403"/>
      <c r="D9" s="401"/>
      <c r="E9" s="136"/>
      <c r="F9" s="156"/>
      <c r="G9" s="189" t="s">
        <v>32</v>
      </c>
      <c r="H9" s="190"/>
      <c r="I9" s="189"/>
      <c r="J9" s="189" t="s">
        <v>33</v>
      </c>
      <c r="K9" s="189" t="s">
        <v>34</v>
      </c>
      <c r="L9" s="154"/>
      <c r="M9" s="228"/>
      <c r="N9" s="398"/>
      <c r="O9" s="398"/>
      <c r="P9" s="398"/>
      <c r="Q9" s="398"/>
      <c r="R9" s="398"/>
      <c r="S9" s="398"/>
      <c r="T9" s="398"/>
      <c r="U9" s="398"/>
      <c r="V9" s="399"/>
    </row>
    <row r="10" spans="1:22" s="14" customFormat="1" ht="15" customHeight="1">
      <c r="A10" s="13"/>
      <c r="C10" s="196"/>
      <c r="D10" s="151"/>
      <c r="E10" s="136"/>
      <c r="G10" s="189" t="s">
        <v>35</v>
      </c>
      <c r="H10" s="189"/>
      <c r="I10" s="189"/>
      <c r="J10" s="189" t="s">
        <v>36</v>
      </c>
      <c r="K10" s="189" t="s">
        <v>37</v>
      </c>
      <c r="L10" s="56"/>
      <c r="M10" s="228"/>
      <c r="N10" s="398"/>
      <c r="O10" s="398"/>
      <c r="P10" s="398"/>
      <c r="Q10" s="398"/>
      <c r="R10" s="398"/>
      <c r="S10" s="398"/>
      <c r="T10" s="398"/>
      <c r="U10" s="398"/>
      <c r="V10" s="399"/>
    </row>
    <row r="11" spans="1:22" s="13" customFormat="1" ht="15" customHeight="1" thickBot="1">
      <c r="B11" s="218"/>
      <c r="C11" s="402" t="s">
        <v>38</v>
      </c>
      <c r="D11" s="400" t="str">
        <f>IF($D$14=0,"-",(IFERROR(VLOOKUP($D$14,Tbl_MembershipCategories[#All],2,TRUE),"Please complete all fields")))</f>
        <v>-</v>
      </c>
      <c r="E11" s="136"/>
      <c r="F11" s="155"/>
      <c r="G11" s="189" t="s">
        <v>39</v>
      </c>
      <c r="H11" s="189"/>
      <c r="I11" s="189"/>
      <c r="J11" s="189" t="s">
        <v>40</v>
      </c>
      <c r="K11" s="189" t="s">
        <v>41</v>
      </c>
      <c r="L11" s="51"/>
      <c r="M11" s="228"/>
      <c r="N11" s="398"/>
      <c r="O11" s="398"/>
      <c r="P11" s="398"/>
      <c r="Q11" s="398"/>
      <c r="R11" s="398"/>
      <c r="S11" s="398"/>
      <c r="T11" s="398"/>
      <c r="U11" s="398"/>
      <c r="V11" s="399"/>
    </row>
    <row r="12" spans="1:22" s="14" customFormat="1" ht="15" customHeight="1" thickTop="1">
      <c r="A12" s="13"/>
      <c r="B12" s="219"/>
      <c r="C12" s="403"/>
      <c r="D12" s="401"/>
      <c r="E12" s="136"/>
      <c r="F12" s="156"/>
      <c r="G12" s="189" t="s">
        <v>42</v>
      </c>
      <c r="H12" s="189"/>
      <c r="I12" s="189"/>
      <c r="J12" s="189" t="s">
        <v>43</v>
      </c>
      <c r="K12" s="189" t="s">
        <v>44</v>
      </c>
      <c r="L12" s="154"/>
      <c r="M12" s="228"/>
      <c r="N12" s="398"/>
      <c r="O12" s="398"/>
      <c r="P12" s="398"/>
      <c r="Q12" s="398"/>
      <c r="R12" s="398"/>
      <c r="S12" s="398"/>
      <c r="T12" s="398"/>
      <c r="U12" s="398"/>
      <c r="V12" s="399"/>
    </row>
    <row r="13" spans="1:22" s="14" customFormat="1" ht="15" customHeight="1">
      <c r="A13" s="13"/>
      <c r="C13" s="196"/>
      <c r="D13" s="151"/>
      <c r="E13" s="136"/>
      <c r="G13" s="189" t="s">
        <v>45</v>
      </c>
      <c r="H13" s="189"/>
      <c r="I13" s="189"/>
      <c r="J13" s="189"/>
      <c r="K13" s="189"/>
      <c r="L13" s="56"/>
      <c r="M13" s="228"/>
      <c r="N13" s="398"/>
      <c r="O13" s="398"/>
      <c r="P13" s="398"/>
      <c r="Q13" s="398"/>
      <c r="R13" s="398"/>
      <c r="S13" s="398"/>
      <c r="T13" s="398"/>
      <c r="U13" s="398"/>
      <c r="V13" s="399"/>
    </row>
    <row r="14" spans="1:22" s="13" customFormat="1" ht="15" customHeight="1" thickBot="1">
      <c r="B14" s="218"/>
      <c r="C14" s="402" t="s">
        <v>46</v>
      </c>
      <c r="D14" s="404">
        <f>IF($D$19&gt;0,"",((SUM(K26:K30)+SUM(K33:K68)+SUM(K70:K106)+SUM(K108:K136)+SUM(K138:K165)+SUM(K169:K188)+SUM(K190:K209)+SUM(K211:K226)+SUM(K230:K249)+SUM(K251:K274)+SUM(K276:K295)+SUM(K298:K327)+SUM(K330:K385)+SUM(V26:V49)+SUM(V51:V54)+SUM(V56:V79)+SUM(V81:V104)+SUM(V106:V129)+SUM(V131:V154)+SUM(V158:V173)+SUM(V175:V198)+SUM(V200:V223)+SUM(V225:V248)+SUM(V251:V258)+SUM(V261:V316))/1000))</f>
        <v>0</v>
      </c>
      <c r="E14" s="136"/>
      <c r="F14" s="155"/>
      <c r="I14" s="16"/>
      <c r="J14" s="16"/>
      <c r="K14" s="16"/>
      <c r="L14" s="51"/>
      <c r="M14" s="228"/>
      <c r="N14" s="398"/>
      <c r="O14" s="398"/>
      <c r="P14" s="398"/>
      <c r="Q14" s="398"/>
      <c r="R14" s="398"/>
      <c r="S14" s="398"/>
      <c r="T14" s="398"/>
      <c r="U14" s="398"/>
      <c r="V14" s="399"/>
    </row>
    <row r="15" spans="1:22" s="14" customFormat="1" ht="15" customHeight="1" thickTop="1">
      <c r="A15" s="13"/>
      <c r="B15" s="219"/>
      <c r="C15" s="403"/>
      <c r="D15" s="405"/>
      <c r="E15" s="136"/>
      <c r="F15" s="156"/>
      <c r="H15" s="126"/>
      <c r="I15" s="53"/>
      <c r="J15" s="54"/>
      <c r="K15" s="55"/>
      <c r="L15" s="56"/>
      <c r="M15" s="228"/>
      <c r="N15" s="398"/>
      <c r="O15" s="398"/>
      <c r="P15" s="398"/>
      <c r="Q15" s="398"/>
      <c r="R15" s="398"/>
      <c r="S15" s="398"/>
      <c r="T15" s="398"/>
      <c r="U15" s="398"/>
      <c r="V15" s="399"/>
    </row>
    <row r="16" spans="1:22" s="14" customFormat="1" ht="15" customHeight="1">
      <c r="A16" s="13"/>
      <c r="B16" s="219"/>
      <c r="C16" s="197"/>
      <c r="D16" s="171"/>
      <c r="E16" s="136"/>
      <c r="F16" s="156"/>
      <c r="H16" s="126"/>
      <c r="I16" s="53"/>
      <c r="J16" s="54"/>
      <c r="K16" s="55"/>
      <c r="L16" s="56"/>
      <c r="M16" s="228"/>
      <c r="N16" s="398"/>
      <c r="O16" s="398"/>
      <c r="P16" s="398"/>
      <c r="Q16" s="398"/>
      <c r="R16" s="398"/>
      <c r="S16" s="398"/>
      <c r="T16" s="398"/>
      <c r="U16" s="398"/>
      <c r="V16" s="399"/>
    </row>
    <row r="17" spans="1:25" s="14" customFormat="1" ht="15" customHeight="1">
      <c r="A17" s="13"/>
      <c r="B17" s="218"/>
      <c r="C17" s="402" t="s">
        <v>47</v>
      </c>
      <c r="D17" s="406">
        <f>SUM(J26:J30)+SUM(J33:J68)+SUM(J70:J106)+SUM(J108:J136)+SUM(J138:J165)+SUM(J169:J188)+SUM(J190:J209)+SUM(J211:J226)+SUM(J230:J249)+SUM(J251:J274)+SUM(J276:J295)+SUM(J298:J327)+SUM(J330:J385)+SUM(U26:U49)+SUM(U51:U54)+SUM(U56:U79)+SUM(U81:U104)+SUM(U106:U129)+SUM(U131:U154)+SUM(U158:U173)+SUM(U175:U198)+SUM(U200:U223)+SUM(U225:U248)+SUM(U251:U258)+SUM(U261:U316)</f>
        <v>0</v>
      </c>
      <c r="E17" s="136"/>
      <c r="H17" s="126"/>
      <c r="I17" s="53"/>
      <c r="J17" s="54"/>
      <c r="K17" s="55"/>
      <c r="L17" s="56"/>
      <c r="M17" s="228"/>
      <c r="N17" s="398"/>
      <c r="O17" s="398"/>
      <c r="P17" s="398"/>
      <c r="Q17" s="398"/>
      <c r="R17" s="398"/>
      <c r="S17" s="398"/>
      <c r="T17" s="398"/>
      <c r="U17" s="398"/>
      <c r="V17" s="399"/>
    </row>
    <row r="18" spans="1:25" s="14" customFormat="1" ht="15" customHeight="1">
      <c r="A18" s="13"/>
      <c r="B18" s="219"/>
      <c r="C18" s="403"/>
      <c r="D18" s="407"/>
      <c r="E18" s="136"/>
      <c r="F18" s="151"/>
      <c r="H18" s="126"/>
      <c r="I18" s="53"/>
      <c r="J18" s="54"/>
      <c r="K18" s="55"/>
      <c r="L18" s="56"/>
      <c r="M18" s="228"/>
      <c r="N18" s="398"/>
      <c r="O18" s="398"/>
      <c r="P18" s="398"/>
      <c r="Q18" s="398"/>
      <c r="R18" s="398"/>
      <c r="S18" s="398"/>
      <c r="T18" s="398"/>
      <c r="U18" s="398"/>
      <c r="V18" s="399"/>
    </row>
    <row r="19" spans="1:25" s="14" customFormat="1" ht="15" hidden="1" customHeight="1">
      <c r="A19" s="13"/>
      <c r="C19" s="168" t="s">
        <v>48</v>
      </c>
      <c r="D19" s="169">
        <f>SUM(E26:E30,E33:E68,E70:E106,E108:E136,E138:E165,E169:E188,E190:E209,E211:E226,E230:E249,E251:E274,E276:E295,E298:E327,E330:E385,P26:P49,P51:P54,P56:P79,P81:P104,P106:P129,P131:P154,P158:P173,P175:P198,P200:P223,P225:P248,P251:P258,P261:P316)</f>
        <v>0</v>
      </c>
      <c r="E19" s="124"/>
      <c r="F19" s="127"/>
      <c r="G19" s="125"/>
      <c r="H19" s="126"/>
      <c r="I19" s="53"/>
      <c r="J19" s="54"/>
      <c r="K19" s="55"/>
      <c r="L19" s="56"/>
      <c r="M19" s="228"/>
      <c r="N19" s="398"/>
      <c r="O19" s="398"/>
      <c r="P19" s="398"/>
      <c r="Q19" s="398"/>
      <c r="R19" s="398"/>
      <c r="S19" s="398"/>
      <c r="T19" s="398"/>
      <c r="U19" s="398"/>
      <c r="V19" s="399"/>
    </row>
    <row r="20" spans="1:25" s="15" customFormat="1" ht="15" customHeight="1">
      <c r="A20" s="16"/>
      <c r="B20" s="221"/>
      <c r="C20" s="114"/>
      <c r="D20" s="114"/>
      <c r="E20" s="114"/>
      <c r="F20" s="115"/>
      <c r="G20" s="116"/>
      <c r="H20" s="117"/>
      <c r="I20" s="118"/>
      <c r="J20" s="119"/>
      <c r="K20" s="120"/>
      <c r="L20" s="38"/>
      <c r="M20" s="229"/>
      <c r="N20" s="186"/>
      <c r="O20" s="186"/>
      <c r="P20" s="186"/>
      <c r="Q20" s="187"/>
      <c r="R20" s="186"/>
      <c r="S20" s="186"/>
      <c r="T20" s="186"/>
      <c r="U20" s="186"/>
      <c r="V20" s="186"/>
    </row>
    <row r="21" spans="1:25" s="15" customFormat="1" ht="58.5" customHeight="1">
      <c r="A21" s="35"/>
      <c r="B21" s="226" t="s">
        <v>49</v>
      </c>
      <c r="C21" s="188" t="s">
        <v>50</v>
      </c>
      <c r="D21" s="188" t="s">
        <v>51</v>
      </c>
      <c r="E21" s="226" t="s">
        <v>52</v>
      </c>
      <c r="F21" s="188" t="s">
        <v>53</v>
      </c>
      <c r="G21" s="188" t="s">
        <v>54</v>
      </c>
      <c r="H21" s="188" t="s">
        <v>55</v>
      </c>
      <c r="I21" s="226" t="s">
        <v>56</v>
      </c>
      <c r="J21" s="188" t="s">
        <v>57</v>
      </c>
      <c r="K21" s="188" t="s">
        <v>58</v>
      </c>
      <c r="L21" s="122"/>
      <c r="M21" s="226" t="s">
        <v>49</v>
      </c>
      <c r="N21" s="188" t="s">
        <v>50</v>
      </c>
      <c r="O21" s="188" t="s">
        <v>51</v>
      </c>
      <c r="P21" s="226" t="s">
        <v>52</v>
      </c>
      <c r="Q21" s="188" t="s">
        <v>53</v>
      </c>
      <c r="R21" s="188" t="s">
        <v>54</v>
      </c>
      <c r="S21" s="188" t="s">
        <v>55</v>
      </c>
      <c r="T21" s="226" t="s">
        <v>56</v>
      </c>
      <c r="U21" s="188" t="s">
        <v>57</v>
      </c>
      <c r="V21" s="188" t="s">
        <v>58</v>
      </c>
      <c r="W21" s="20"/>
    </row>
    <row r="22" spans="1:25" ht="18.75" customHeight="1">
      <c r="B22" s="15"/>
      <c r="C22" s="121"/>
      <c r="D22" s="121"/>
      <c r="E22" s="121"/>
      <c r="F22" s="52"/>
      <c r="G22" s="52"/>
      <c r="H22" s="53"/>
      <c r="I22" s="54"/>
      <c r="J22" s="55"/>
      <c r="K22" s="56"/>
      <c r="L22" s="41"/>
      <c r="M22" s="38"/>
      <c r="N22" s="385"/>
      <c r="O22" s="385"/>
      <c r="P22" s="385"/>
      <c r="Q22" s="385"/>
      <c r="R22" s="38"/>
      <c r="S22" s="38"/>
      <c r="T22" s="38"/>
      <c r="U22" s="38"/>
      <c r="V22" s="38"/>
    </row>
    <row r="23" spans="1:25" ht="15.6">
      <c r="C23" s="388" t="s">
        <v>59</v>
      </c>
      <c r="D23" s="388"/>
      <c r="E23" s="388"/>
      <c r="F23" s="388"/>
      <c r="G23" s="388"/>
      <c r="H23" s="388"/>
      <c r="I23" s="388"/>
      <c r="J23" s="388"/>
      <c r="K23" s="388"/>
      <c r="L23" s="41"/>
      <c r="M23" s="43"/>
      <c r="N23" s="389" t="s">
        <v>60</v>
      </c>
      <c r="O23" s="390"/>
      <c r="P23" s="390"/>
      <c r="Q23" s="390"/>
      <c r="R23" s="390"/>
      <c r="S23" s="390"/>
      <c r="T23" s="390"/>
      <c r="U23" s="390"/>
      <c r="V23" s="391"/>
      <c r="X23" s="13"/>
      <c r="Y23" s="13"/>
    </row>
    <row r="24" spans="1:25" ht="15.6">
      <c r="B24" s="222"/>
      <c r="C24" s="393" t="s">
        <v>32</v>
      </c>
      <c r="D24" s="394"/>
      <c r="E24" s="394"/>
      <c r="F24" s="394"/>
      <c r="G24" s="394"/>
      <c r="H24" s="394"/>
      <c r="I24" s="394"/>
      <c r="J24" s="394"/>
      <c r="K24" s="395"/>
      <c r="L24" s="41"/>
      <c r="M24" s="230"/>
      <c r="N24" s="393" t="s">
        <v>61</v>
      </c>
      <c r="O24" s="394"/>
      <c r="P24" s="394"/>
      <c r="Q24" s="394"/>
      <c r="R24" s="394"/>
      <c r="S24" s="394"/>
      <c r="T24" s="394"/>
      <c r="U24" s="394"/>
      <c r="V24" s="395"/>
      <c r="W24" s="17"/>
      <c r="X24" s="18"/>
      <c r="Y24" s="18"/>
    </row>
    <row r="25" spans="1:25" ht="16.5" customHeight="1">
      <c r="A25" s="35"/>
      <c r="B25" s="35"/>
      <c r="C25" s="392" t="s">
        <v>62</v>
      </c>
      <c r="D25" s="392"/>
      <c r="E25" s="392"/>
      <c r="F25" s="392"/>
      <c r="G25" s="392"/>
      <c r="H25" s="392"/>
      <c r="I25" s="392"/>
      <c r="J25" s="392"/>
      <c r="K25" s="392"/>
      <c r="L25" s="40"/>
      <c r="M25" s="231"/>
      <c r="N25" s="382" t="s">
        <v>63</v>
      </c>
      <c r="O25" s="383"/>
      <c r="P25" s="383"/>
      <c r="Q25" s="383"/>
      <c r="R25" s="383"/>
      <c r="S25" s="383"/>
      <c r="T25" s="383"/>
      <c r="U25" s="383"/>
      <c r="V25" s="384"/>
      <c r="W25" s="386"/>
      <c r="X25" s="386"/>
      <c r="Y25" s="387"/>
    </row>
    <row r="26" spans="1:25">
      <c r="A26" s="35"/>
      <c r="B26" s="93" t="s">
        <v>32</v>
      </c>
      <c r="C26" s="93" t="s">
        <v>64</v>
      </c>
      <c r="D26" s="93" t="s">
        <v>65</v>
      </c>
      <c r="E26" s="94">
        <f>IF(D26&lt;="",1,0)*J26*I26</f>
        <v>0</v>
      </c>
      <c r="F26" s="94">
        <f>IFERROR(INDEX(Tbl_ProductList[Product Weight (g)],MATCH(B26 &amp; "|" &amp; C26,Tbl_ProductList[Product Weight Lookup],0)),0)</f>
        <v>114</v>
      </c>
      <c r="G26" s="150">
        <f>IFERROR(INDEX(Tbl_ApparelFabricTypes[Lint Conversion Factor],MATCH(D26,Tbl_ApparelFabricTypes[Product Fabric Type],0))*F26/1000,0)</f>
        <v>0.16300000000000001</v>
      </c>
      <c r="H26" s="143"/>
      <c r="I26" s="172">
        <f>IFERROR(INDEX(Tbl_AvgPercCotton[Average % Cotton],MATCH(H26,Tbl_AvgPercCotton[Blends],0)),0)</f>
        <v>0</v>
      </c>
      <c r="J26" s="170"/>
      <c r="K26" s="96">
        <f>G26*(I26)*J26</f>
        <v>0</v>
      </c>
      <c r="L26" s="42"/>
      <c r="M26" s="93" t="s">
        <v>66</v>
      </c>
      <c r="N26" s="97" t="s">
        <v>67</v>
      </c>
      <c r="O26" s="93" t="s">
        <v>68</v>
      </c>
      <c r="P26" s="94">
        <f t="shared" ref="P26:P49" si="0">IF(O26&lt;="",1,0)*U26*T26</f>
        <v>0</v>
      </c>
      <c r="Q26" s="94">
        <f>IFERROR(INDEX(Tbl_ProductList[Product Weight (g)],MATCH(M26 &amp; "|" &amp; N26,Tbl_ProductList[Product Weight Lookup],0)),0)</f>
        <v>42</v>
      </c>
      <c r="R26" s="150">
        <f>IFERROR(INDEX(Tbl_HomeFabricTypes[Lint Conversion Factor],MATCH(O26,Tbl_HomeFabricTypes[Product Fabric Type],0))*Q26/1000,0)</f>
        <v>5.5E-2</v>
      </c>
      <c r="S26" s="95"/>
      <c r="T26" s="172">
        <f>IFERROR(INDEX(Tbl_AvgPercCotton[Average % Cotton],MATCH(S26,Tbl_AvgPercCotton[Blends],0)),0)</f>
        <v>0</v>
      </c>
      <c r="U26" s="170"/>
      <c r="V26" s="96">
        <f t="shared" ref="V26:V49" si="1">R26*(T26)*U26</f>
        <v>0</v>
      </c>
      <c r="W26" s="20"/>
      <c r="X26" s="21"/>
      <c r="Y26" s="22"/>
    </row>
    <row r="27" spans="1:25">
      <c r="A27" s="35"/>
      <c r="B27" s="93" t="s">
        <v>32</v>
      </c>
      <c r="C27" s="93" t="s">
        <v>64</v>
      </c>
      <c r="D27" s="93" t="s">
        <v>69</v>
      </c>
      <c r="E27" s="94">
        <f>IF(D27&lt;="",1,0)*J27*I27</f>
        <v>0</v>
      </c>
      <c r="F27" s="94">
        <f>IFERROR(INDEX(Tbl_ProductList[Product Weight (g)],MATCH(B27 &amp; "|" &amp; C27,Tbl_ProductList[Product Weight Lookup],0)),0)</f>
        <v>114</v>
      </c>
      <c r="G27" s="150">
        <f>IFERROR(INDEX(Tbl_ApparelFabricTypes[Lint Conversion Factor],MATCH(D27,Tbl_ApparelFabricTypes[Product Fabric Type],0))*F27/1000,0)</f>
        <v>0.17599999999999999</v>
      </c>
      <c r="H27" s="143"/>
      <c r="I27" s="172">
        <f>IFERROR(INDEX(Tbl_AvgPercCotton[Average % Cotton],MATCH(H27,Tbl_AvgPercCotton[Blends],0)),0)</f>
        <v>0</v>
      </c>
      <c r="J27" s="170"/>
      <c r="K27" s="96">
        <f t="shared" ref="K27:K30" si="2">G27*(I27)*J27</f>
        <v>0</v>
      </c>
      <c r="L27" s="42"/>
      <c r="M27" s="93" t="s">
        <v>66</v>
      </c>
      <c r="N27" s="97" t="s">
        <v>70</v>
      </c>
      <c r="O27" s="93" t="s">
        <v>68</v>
      </c>
      <c r="P27" s="94">
        <f t="shared" si="0"/>
        <v>0</v>
      </c>
      <c r="Q27" s="94">
        <f>IFERROR(INDEX(Tbl_ProductList[Product Weight (g)],MATCH(M27 &amp; "|" &amp; N27,Tbl_ProductList[Product Weight Lookup],0)),0)</f>
        <v>50</v>
      </c>
      <c r="R27" s="150">
        <f>IFERROR(INDEX(Tbl_HomeFabricTypes[Lint Conversion Factor],MATCH(O27,Tbl_HomeFabricTypes[Product Fabric Type],0))*Q27/1000,0)</f>
        <v>6.6000000000000003E-2</v>
      </c>
      <c r="S27" s="95"/>
      <c r="T27" s="172">
        <f>IFERROR(INDEX(Tbl_AvgPercCotton[Average % Cotton],MATCH(S27,Tbl_AvgPercCotton[Blends],0)),0)</f>
        <v>0</v>
      </c>
      <c r="U27" s="170"/>
      <c r="V27" s="96">
        <f t="shared" si="1"/>
        <v>0</v>
      </c>
      <c r="W27" s="19"/>
      <c r="X27" s="23"/>
      <c r="Y27" s="23"/>
    </row>
    <row r="28" spans="1:25">
      <c r="A28" s="35"/>
      <c r="B28" s="93" t="s">
        <v>32</v>
      </c>
      <c r="C28" s="93"/>
      <c r="D28" s="93"/>
      <c r="E28" s="94">
        <f>IF(D28&lt;="",1,0)*J28*I28</f>
        <v>0</v>
      </c>
      <c r="F28" s="94">
        <f>IFERROR(INDEX(Tbl_ProductList[Product Weight (g)],MATCH(B28 &amp; "|" &amp; C28,Tbl_ProductList[Product Weight Lookup],0)),0)</f>
        <v>0</v>
      </c>
      <c r="G28" s="150">
        <f>IFERROR(INDEX(Tbl_ApparelFabricTypes[Lint Conversion Factor],MATCH(D28,Tbl_ApparelFabricTypes[Product Fabric Type],0))*F28/1000,0)</f>
        <v>0</v>
      </c>
      <c r="H28" s="143"/>
      <c r="I28" s="172">
        <f>IFERROR(INDEX(Tbl_AvgPercCotton[Average % Cotton],MATCH(H28,Tbl_AvgPercCotton[Blends],0)),0)</f>
        <v>0</v>
      </c>
      <c r="J28" s="170"/>
      <c r="K28" s="96">
        <f t="shared" si="2"/>
        <v>0</v>
      </c>
      <c r="L28" s="42"/>
      <c r="M28" s="93" t="s">
        <v>66</v>
      </c>
      <c r="N28" s="97" t="s">
        <v>71</v>
      </c>
      <c r="O28" s="93"/>
      <c r="P28" s="94">
        <f t="shared" si="0"/>
        <v>0</v>
      </c>
      <c r="Q28" s="94">
        <f>IFERROR(INDEX(Tbl_ProductList[Product Weight (g)],MATCH(M28 &amp; "|" &amp; N28,Tbl_ProductList[Product Weight Lookup],0)),0)</f>
        <v>57</v>
      </c>
      <c r="R28" s="150">
        <f>IFERROR(INDEX(Tbl_HomeFabricTypes[Lint Conversion Factor],MATCH(O28,Tbl_HomeFabricTypes[Product Fabric Type],0))*Q28/1000,0)</f>
        <v>0</v>
      </c>
      <c r="S28" s="95"/>
      <c r="T28" s="172">
        <f>IFERROR(INDEX(Tbl_AvgPercCotton[Average % Cotton],MATCH(S28,Tbl_AvgPercCotton[Blends],0)),0)</f>
        <v>0</v>
      </c>
      <c r="U28" s="170"/>
      <c r="V28" s="96">
        <f t="shared" si="1"/>
        <v>0</v>
      </c>
      <c r="W28" s="19"/>
      <c r="X28" s="23"/>
      <c r="Y28" s="23"/>
    </row>
    <row r="29" spans="1:25">
      <c r="A29" s="35"/>
      <c r="B29" s="93" t="s">
        <v>32</v>
      </c>
      <c r="C29" s="93"/>
      <c r="D29" s="93"/>
      <c r="E29" s="94">
        <f>IF(D29&lt;="",1,0)*J29*I29</f>
        <v>0</v>
      </c>
      <c r="F29" s="94">
        <f>IFERROR(INDEX(Tbl_ProductList[Product Weight (g)],MATCH(B29 &amp; "|" &amp; C29,Tbl_ProductList[Product Weight Lookup],0)),0)</f>
        <v>0</v>
      </c>
      <c r="G29" s="150">
        <f>IFERROR(INDEX(Tbl_ApparelFabricTypes[Lint Conversion Factor],MATCH(D29,Tbl_ApparelFabricTypes[Product Fabric Type],0))*F29/1000,0)</f>
        <v>0</v>
      </c>
      <c r="H29" s="143"/>
      <c r="I29" s="172">
        <f>IFERROR(INDEX(Tbl_AvgPercCotton[Average % Cotton],MATCH(H29,Tbl_AvgPercCotton[Blends],0)),0)</f>
        <v>0</v>
      </c>
      <c r="J29" s="170"/>
      <c r="K29" s="96">
        <f t="shared" si="2"/>
        <v>0</v>
      </c>
      <c r="L29" s="42"/>
      <c r="M29" s="93" t="s">
        <v>66</v>
      </c>
      <c r="N29" s="97" t="s">
        <v>72</v>
      </c>
      <c r="O29" s="93"/>
      <c r="P29" s="94">
        <f t="shared" si="0"/>
        <v>0</v>
      </c>
      <c r="Q29" s="94">
        <f>IFERROR(INDEX(Tbl_ProductList[Product Weight (g)],MATCH(M29 &amp; "|" &amp; N29,Tbl_ProductList[Product Weight Lookup],0)),0)</f>
        <v>64</v>
      </c>
      <c r="R29" s="150">
        <f>IFERROR(INDEX(Tbl_HomeFabricTypes[Lint Conversion Factor],MATCH(O29,Tbl_HomeFabricTypes[Product Fabric Type],0))*Q29/1000,0)</f>
        <v>0</v>
      </c>
      <c r="S29" s="95"/>
      <c r="T29" s="172">
        <f>IFERROR(INDEX(Tbl_AvgPercCotton[Average % Cotton],MATCH(S29,Tbl_AvgPercCotton[Blends],0)),0)</f>
        <v>0</v>
      </c>
      <c r="U29" s="170"/>
      <c r="V29" s="96">
        <f t="shared" si="1"/>
        <v>0</v>
      </c>
      <c r="W29" s="19"/>
      <c r="X29" s="23"/>
      <c r="Y29" s="23"/>
    </row>
    <row r="30" spans="1:25">
      <c r="B30" s="93" t="s">
        <v>32</v>
      </c>
      <c r="C30" s="93"/>
      <c r="D30" s="93"/>
      <c r="E30" s="94">
        <f>IF(D30&lt;="",1,0)*J30*I30</f>
        <v>0</v>
      </c>
      <c r="F30" s="94">
        <f>IFERROR(INDEX(Tbl_ProductList[Product Weight (g)],MATCH(B30 &amp; "|" &amp; C30,Tbl_ProductList[Product Weight Lookup],0)),0)</f>
        <v>0</v>
      </c>
      <c r="G30" s="150">
        <f>IFERROR(INDEX(Tbl_ApparelFabricTypes[Lint Conversion Factor],MATCH(D30,Tbl_ApparelFabricTypes[Product Fabric Type],0))*F30/1000,0)</f>
        <v>0</v>
      </c>
      <c r="H30" s="143"/>
      <c r="I30" s="172">
        <f>IFERROR(INDEX(Tbl_AvgPercCotton[Average % Cotton],MATCH(H30,Tbl_AvgPercCotton[Blends],0)),0)</f>
        <v>0</v>
      </c>
      <c r="J30" s="170"/>
      <c r="K30" s="96">
        <f t="shared" si="2"/>
        <v>0</v>
      </c>
      <c r="L30" s="43"/>
      <c r="M30" s="93" t="s">
        <v>66</v>
      </c>
      <c r="N30" s="97" t="s">
        <v>73</v>
      </c>
      <c r="O30" s="93"/>
      <c r="P30" s="94">
        <f t="shared" si="0"/>
        <v>0</v>
      </c>
      <c r="Q30" s="94">
        <f>IFERROR(INDEX(Tbl_ProductList[Product Weight (g)],MATCH(M30 &amp; "|" &amp; N30,Tbl_ProductList[Product Weight Lookup],0)),0)</f>
        <v>66</v>
      </c>
      <c r="R30" s="150">
        <f>IFERROR(INDEX(Tbl_HomeFabricTypes[Lint Conversion Factor],MATCH(O30,Tbl_HomeFabricTypes[Product Fabric Type],0))*Q30/1000,0)</f>
        <v>0</v>
      </c>
      <c r="S30" s="95"/>
      <c r="T30" s="172">
        <f>IFERROR(INDEX(Tbl_AvgPercCotton[Average % Cotton],MATCH(S30,Tbl_AvgPercCotton[Blends],0)),0)</f>
        <v>0</v>
      </c>
      <c r="U30" s="170"/>
      <c r="V30" s="96">
        <f t="shared" si="1"/>
        <v>0</v>
      </c>
      <c r="W30" s="19"/>
      <c r="X30" s="23"/>
      <c r="Y30" s="23"/>
    </row>
    <row r="31" spans="1:25" ht="16.5" customHeight="1">
      <c r="C31" s="393" t="s">
        <v>74</v>
      </c>
      <c r="D31" s="394"/>
      <c r="E31" s="394"/>
      <c r="F31" s="394"/>
      <c r="G31" s="394"/>
      <c r="H31" s="394"/>
      <c r="I31" s="394"/>
      <c r="J31" s="394"/>
      <c r="K31" s="395"/>
      <c r="L31" s="43"/>
      <c r="M31" s="93" t="s">
        <v>66</v>
      </c>
      <c r="N31" s="97" t="s">
        <v>75</v>
      </c>
      <c r="O31" s="93"/>
      <c r="P31" s="94">
        <f t="shared" si="0"/>
        <v>0</v>
      </c>
      <c r="Q31" s="94">
        <f>IFERROR(INDEX(Tbl_ProductList[Product Weight (g)],MATCH(M31 &amp; "|" &amp; N31,Tbl_ProductList[Product Weight Lookup],0)),0)</f>
        <v>79</v>
      </c>
      <c r="R31" s="150">
        <f>IFERROR(INDEX(Tbl_HomeFabricTypes[Lint Conversion Factor],MATCH(O31,Tbl_HomeFabricTypes[Product Fabric Type],0))*Q31/1000,0)</f>
        <v>0</v>
      </c>
      <c r="S31" s="95"/>
      <c r="T31" s="172">
        <f>IFERROR(INDEX(Tbl_AvgPercCotton[Average % Cotton],MATCH(S31,Tbl_AvgPercCotton[Blends],0)),0)</f>
        <v>0</v>
      </c>
      <c r="U31" s="170"/>
      <c r="V31" s="96">
        <f t="shared" si="1"/>
        <v>0</v>
      </c>
      <c r="W31" s="19"/>
      <c r="X31" s="23"/>
      <c r="Y31" s="23"/>
    </row>
    <row r="32" spans="1:25" ht="15.6">
      <c r="A32" s="35"/>
      <c r="B32" s="222"/>
      <c r="C32" s="392" t="s">
        <v>35</v>
      </c>
      <c r="D32" s="392"/>
      <c r="E32" s="392"/>
      <c r="F32" s="392"/>
      <c r="G32" s="392"/>
      <c r="H32" s="392"/>
      <c r="I32" s="392"/>
      <c r="J32" s="392"/>
      <c r="K32" s="392"/>
      <c r="L32" s="42"/>
      <c r="M32" s="93" t="s">
        <v>66</v>
      </c>
      <c r="N32" s="97"/>
      <c r="O32" s="93"/>
      <c r="P32" s="94">
        <f t="shared" si="0"/>
        <v>0</v>
      </c>
      <c r="Q32" s="94">
        <f>IFERROR(INDEX(Tbl_ProductList[Product Weight (g)],MATCH(M32 &amp; "|" &amp; N32,Tbl_ProductList[Product Weight Lookup],0)),0)</f>
        <v>0</v>
      </c>
      <c r="R32" s="150">
        <f>IFERROR(INDEX(Tbl_HomeFabricTypes[Lint Conversion Factor],MATCH(O32,Tbl_HomeFabricTypes[Product Fabric Type],0))*Q32/1000,0)</f>
        <v>0</v>
      </c>
      <c r="S32" s="95"/>
      <c r="T32" s="172">
        <f>IFERROR(INDEX(Tbl_AvgPercCotton[Average % Cotton],MATCH(S32,Tbl_AvgPercCotton[Blends],0)),0)</f>
        <v>0</v>
      </c>
      <c r="U32" s="170"/>
      <c r="V32" s="96">
        <f t="shared" si="1"/>
        <v>0</v>
      </c>
      <c r="W32" s="19"/>
      <c r="X32" s="22"/>
      <c r="Y32" s="22"/>
    </row>
    <row r="33" spans="1:25">
      <c r="A33" s="35"/>
      <c r="B33" s="93" t="s">
        <v>76</v>
      </c>
      <c r="C33" s="97" t="s">
        <v>77</v>
      </c>
      <c r="D33" s="93" t="s">
        <v>69</v>
      </c>
      <c r="E33" s="94">
        <f t="shared" ref="E33:E68" si="3">IF(D33&lt;="",1,0)*J33*I33</f>
        <v>0</v>
      </c>
      <c r="F33" s="94">
        <f>IFERROR(INDEX(Tbl_ProductList[Product Weight (g)],MATCH(B33 &amp; "|" &amp; C33,Tbl_ProductList[Product Weight Lookup],0)),0)</f>
        <v>84</v>
      </c>
      <c r="G33" s="150">
        <f>IFERROR(INDEX(Tbl_ApparelFabricTypes[Lint Conversion Factor],MATCH(D33,Tbl_ApparelFabricTypes[Product Fabric Type],0))*F33/1000,0)</f>
        <v>0.129</v>
      </c>
      <c r="H33" s="143"/>
      <c r="I33" s="172">
        <f>IFERROR(INDEX(Tbl_AvgPercCotton[Average % Cotton],MATCH(H33,Tbl_AvgPercCotton[Blends],0)),0)</f>
        <v>0</v>
      </c>
      <c r="J33" s="170"/>
      <c r="K33" s="96">
        <f>G33*(I33)*J33</f>
        <v>0</v>
      </c>
      <c r="L33" s="42"/>
      <c r="M33" s="93" t="s">
        <v>66</v>
      </c>
      <c r="N33" s="97"/>
      <c r="O33" s="93"/>
      <c r="P33" s="94">
        <f t="shared" si="0"/>
        <v>0</v>
      </c>
      <c r="Q33" s="94">
        <f>IFERROR(INDEX(Tbl_ProductList[Product Weight (g)],MATCH(M33 &amp; "|" &amp; N33,Tbl_ProductList[Product Weight Lookup],0)),0)</f>
        <v>0</v>
      </c>
      <c r="R33" s="150">
        <f>IFERROR(INDEX(Tbl_HomeFabricTypes[Lint Conversion Factor],MATCH(O33,Tbl_HomeFabricTypes[Product Fabric Type],0))*Q33/1000,0)</f>
        <v>0</v>
      </c>
      <c r="S33" s="95"/>
      <c r="T33" s="172">
        <f>IFERROR(INDEX(Tbl_AvgPercCotton[Average % Cotton],MATCH(S33,Tbl_AvgPercCotton[Blends],0)),0)</f>
        <v>0</v>
      </c>
      <c r="U33" s="170"/>
      <c r="V33" s="96">
        <f t="shared" si="1"/>
        <v>0</v>
      </c>
      <c r="W33" s="19"/>
      <c r="Y33" s="13"/>
    </row>
    <row r="34" spans="1:25">
      <c r="A34" s="35"/>
      <c r="B34" s="93" t="s">
        <v>76</v>
      </c>
      <c r="C34" s="97" t="s">
        <v>78</v>
      </c>
      <c r="D34" s="93"/>
      <c r="E34" s="94">
        <f t="shared" si="3"/>
        <v>0</v>
      </c>
      <c r="F34" s="94">
        <f>IFERROR(INDEX(Tbl_ProductList[Product Weight (g)],MATCH(B34 &amp; "|" &amp; C34,Tbl_ProductList[Product Weight Lookup],0)),0)</f>
        <v>0</v>
      </c>
      <c r="G34" s="150">
        <f>IFERROR(INDEX(Tbl_ApparelFabricTypes[Lint Conversion Factor],MATCH(D34,Tbl_ApparelFabricTypes[Product Fabric Type],0))*F34/1000,0)</f>
        <v>0</v>
      </c>
      <c r="H34" s="143"/>
      <c r="I34" s="172">
        <f>IFERROR(INDEX(Tbl_AvgPercCotton[Average % Cotton],MATCH(H34,Tbl_AvgPercCotton[Blends],0)),0)</f>
        <v>0</v>
      </c>
      <c r="J34" s="170"/>
      <c r="K34" s="96">
        <f t="shared" ref="K34:K68" si="4">G34*(I34)*J34</f>
        <v>0</v>
      </c>
      <c r="L34" s="42"/>
      <c r="M34" s="93" t="s">
        <v>66</v>
      </c>
      <c r="N34" s="97"/>
      <c r="O34" s="93"/>
      <c r="P34" s="94">
        <f t="shared" si="0"/>
        <v>0</v>
      </c>
      <c r="Q34" s="94">
        <f>IFERROR(INDEX(Tbl_ProductList[Product Weight (g)],MATCH(M34 &amp; "|" &amp; N34,Tbl_ProductList[Product Weight Lookup],0)),0)</f>
        <v>0</v>
      </c>
      <c r="R34" s="150">
        <f>IFERROR(INDEX(Tbl_HomeFabricTypes[Lint Conversion Factor],MATCH(O34,Tbl_HomeFabricTypes[Product Fabric Type],0))*Q34/1000,0)</f>
        <v>0</v>
      </c>
      <c r="S34" s="95"/>
      <c r="T34" s="172">
        <f>IFERROR(INDEX(Tbl_AvgPercCotton[Average % Cotton],MATCH(S34,Tbl_AvgPercCotton[Blends],0)),0)</f>
        <v>0</v>
      </c>
      <c r="U34" s="170"/>
      <c r="V34" s="96">
        <f t="shared" si="1"/>
        <v>0</v>
      </c>
      <c r="W34" s="19"/>
      <c r="X34" s="14"/>
      <c r="Y34" s="14"/>
    </row>
    <row r="35" spans="1:25">
      <c r="A35" s="35"/>
      <c r="B35" s="93" t="s">
        <v>76</v>
      </c>
      <c r="C35" s="97" t="s">
        <v>79</v>
      </c>
      <c r="D35" s="93"/>
      <c r="E35" s="94">
        <f t="shared" si="3"/>
        <v>0</v>
      </c>
      <c r="F35" s="94">
        <f>IFERROR(INDEX(Tbl_ProductList[Product Weight (g)],MATCH(B35 &amp; "|" &amp; C35,Tbl_ProductList[Product Weight Lookup],0)),0)</f>
        <v>200</v>
      </c>
      <c r="G35" s="150">
        <f>IFERROR(INDEX(Tbl_ApparelFabricTypes[Lint Conversion Factor],MATCH(D35,Tbl_ApparelFabricTypes[Product Fabric Type],0))*F35/1000,0)</f>
        <v>0</v>
      </c>
      <c r="H35" s="143"/>
      <c r="I35" s="172">
        <f>IFERROR(INDEX(Tbl_AvgPercCotton[Average % Cotton],MATCH(H35,Tbl_AvgPercCotton[Blends],0)),0)</f>
        <v>0</v>
      </c>
      <c r="J35" s="170"/>
      <c r="K35" s="96">
        <f t="shared" si="4"/>
        <v>0</v>
      </c>
      <c r="L35" s="42"/>
      <c r="M35" s="93" t="s">
        <v>66</v>
      </c>
      <c r="N35" s="97"/>
      <c r="O35" s="93"/>
      <c r="P35" s="94">
        <f t="shared" si="0"/>
        <v>0</v>
      </c>
      <c r="Q35" s="94">
        <f>IFERROR(INDEX(Tbl_ProductList[Product Weight (g)],MATCH(M35 &amp; "|" &amp; N35,Tbl_ProductList[Product Weight Lookup],0)),0)</f>
        <v>0</v>
      </c>
      <c r="R35" s="150">
        <f>IFERROR(INDEX(Tbl_HomeFabricTypes[Lint Conversion Factor],MATCH(O35,Tbl_HomeFabricTypes[Product Fabric Type],0))*Q35/1000,0)</f>
        <v>0</v>
      </c>
      <c r="S35" s="95"/>
      <c r="T35" s="172">
        <f>IFERROR(INDEX(Tbl_AvgPercCotton[Average % Cotton],MATCH(S35,Tbl_AvgPercCotton[Blends],0)),0)</f>
        <v>0</v>
      </c>
      <c r="U35" s="170"/>
      <c r="V35" s="96">
        <f t="shared" si="1"/>
        <v>0</v>
      </c>
      <c r="W35" s="19"/>
      <c r="X35" s="24"/>
      <c r="Y35" s="24"/>
    </row>
    <row r="36" spans="1:25">
      <c r="A36" s="35"/>
      <c r="B36" s="93" t="s">
        <v>76</v>
      </c>
      <c r="C36" s="97" t="s">
        <v>80</v>
      </c>
      <c r="D36" s="93"/>
      <c r="E36" s="94">
        <f t="shared" si="3"/>
        <v>0</v>
      </c>
      <c r="F36" s="94">
        <f>IFERROR(INDEX(Tbl_ProductList[Product Weight (g)],MATCH(B36 &amp; "|" &amp; C36,Tbl_ProductList[Product Weight Lookup],0)),0)</f>
        <v>70</v>
      </c>
      <c r="G36" s="150">
        <f>IFERROR(INDEX(Tbl_ApparelFabricTypes[Lint Conversion Factor],MATCH(D36,Tbl_ApparelFabricTypes[Product Fabric Type],0))*F36/1000,0)</f>
        <v>0</v>
      </c>
      <c r="H36" s="143"/>
      <c r="I36" s="172">
        <f>IFERROR(INDEX(Tbl_AvgPercCotton[Average % Cotton],MATCH(H36,Tbl_AvgPercCotton[Blends],0)),0)</f>
        <v>0</v>
      </c>
      <c r="J36" s="170"/>
      <c r="K36" s="96">
        <f t="shared" si="4"/>
        <v>0</v>
      </c>
      <c r="L36" s="42"/>
      <c r="M36" s="93" t="s">
        <v>66</v>
      </c>
      <c r="N36" s="97"/>
      <c r="O36" s="93"/>
      <c r="P36" s="94">
        <f t="shared" si="0"/>
        <v>0</v>
      </c>
      <c r="Q36" s="94">
        <f>IFERROR(INDEX(Tbl_ProductList[Product Weight (g)],MATCH(M36 &amp; "|" &amp; N36,Tbl_ProductList[Product Weight Lookup],0)),0)</f>
        <v>0</v>
      </c>
      <c r="R36" s="150">
        <f>IFERROR(INDEX(Tbl_HomeFabricTypes[Lint Conversion Factor],MATCH(O36,Tbl_HomeFabricTypes[Product Fabric Type],0))*Q36/1000,0)</f>
        <v>0</v>
      </c>
      <c r="S36" s="95"/>
      <c r="T36" s="172">
        <f>IFERROR(INDEX(Tbl_AvgPercCotton[Average % Cotton],MATCH(S36,Tbl_AvgPercCotton[Blends],0)),0)</f>
        <v>0</v>
      </c>
      <c r="U36" s="170"/>
      <c r="V36" s="96">
        <f t="shared" si="1"/>
        <v>0</v>
      </c>
      <c r="W36" s="19"/>
      <c r="X36" s="25"/>
      <c r="Y36" s="25"/>
    </row>
    <row r="37" spans="1:25">
      <c r="A37" s="35"/>
      <c r="B37" s="93" t="s">
        <v>76</v>
      </c>
      <c r="C37" s="97" t="s">
        <v>81</v>
      </c>
      <c r="D37" s="93"/>
      <c r="E37" s="94">
        <f t="shared" si="3"/>
        <v>0</v>
      </c>
      <c r="F37" s="94">
        <f>IFERROR(INDEX(Tbl_ProductList[Product Weight (g)],MATCH(B37 &amp; "|" &amp; C37,Tbl_ProductList[Product Weight Lookup],0)),0)</f>
        <v>97</v>
      </c>
      <c r="G37" s="150">
        <f>IFERROR(INDEX(Tbl_ApparelFabricTypes[Lint Conversion Factor],MATCH(D37,Tbl_ApparelFabricTypes[Product Fabric Type],0))*F37/1000,0)</f>
        <v>0</v>
      </c>
      <c r="H37" s="143"/>
      <c r="I37" s="172">
        <f>IFERROR(INDEX(Tbl_AvgPercCotton[Average % Cotton],MATCH(H37,Tbl_AvgPercCotton[Blends],0)),0)</f>
        <v>0</v>
      </c>
      <c r="J37" s="170"/>
      <c r="K37" s="96">
        <f t="shared" si="4"/>
        <v>0</v>
      </c>
      <c r="L37" s="42"/>
      <c r="M37" s="93" t="s">
        <v>66</v>
      </c>
      <c r="N37" s="97"/>
      <c r="O37" s="93"/>
      <c r="P37" s="94">
        <f t="shared" si="0"/>
        <v>0</v>
      </c>
      <c r="Q37" s="94">
        <f>IFERROR(INDEX(Tbl_ProductList[Product Weight (g)],MATCH(M37 &amp; "|" &amp; N37,Tbl_ProductList[Product Weight Lookup],0)),0)</f>
        <v>0</v>
      </c>
      <c r="R37" s="150">
        <f>IFERROR(INDEX(Tbl_HomeFabricTypes[Lint Conversion Factor],MATCH(O37,Tbl_HomeFabricTypes[Product Fabric Type],0))*Q37/1000,0)</f>
        <v>0</v>
      </c>
      <c r="S37" s="95"/>
      <c r="T37" s="172">
        <f>IFERROR(INDEX(Tbl_AvgPercCotton[Average % Cotton],MATCH(S37,Tbl_AvgPercCotton[Blends],0)),0)</f>
        <v>0</v>
      </c>
      <c r="U37" s="170"/>
      <c r="V37" s="96">
        <f t="shared" si="1"/>
        <v>0</v>
      </c>
      <c r="W37" s="19"/>
      <c r="X37" s="25"/>
      <c r="Y37" s="25"/>
    </row>
    <row r="38" spans="1:25">
      <c r="A38" s="35"/>
      <c r="B38" s="93" t="s">
        <v>76</v>
      </c>
      <c r="C38" s="97" t="s">
        <v>82</v>
      </c>
      <c r="D38" s="93"/>
      <c r="E38" s="94">
        <f t="shared" si="3"/>
        <v>0</v>
      </c>
      <c r="F38" s="94">
        <f>IFERROR(INDEX(Tbl_ProductList[Product Weight (g)],MATCH(B38 &amp; "|" &amp; C38,Tbl_ProductList[Product Weight Lookup],0)),0)</f>
        <v>63</v>
      </c>
      <c r="G38" s="150">
        <f>IFERROR(INDEX(Tbl_ApparelFabricTypes[Lint Conversion Factor],MATCH(D38,Tbl_ApparelFabricTypes[Product Fabric Type],0))*F38/1000,0)</f>
        <v>0</v>
      </c>
      <c r="H38" s="143"/>
      <c r="I38" s="172">
        <f>IFERROR(INDEX(Tbl_AvgPercCotton[Average % Cotton],MATCH(H38,Tbl_AvgPercCotton[Blends],0)),0)</f>
        <v>0</v>
      </c>
      <c r="J38" s="170"/>
      <c r="K38" s="96">
        <f t="shared" si="4"/>
        <v>0</v>
      </c>
      <c r="L38" s="42"/>
      <c r="M38" s="93" t="s">
        <v>66</v>
      </c>
      <c r="N38" s="97"/>
      <c r="O38" s="93"/>
      <c r="P38" s="94">
        <f t="shared" si="0"/>
        <v>0</v>
      </c>
      <c r="Q38" s="94">
        <f>IFERROR(INDEX(Tbl_ProductList[Product Weight (g)],MATCH(M38 &amp; "|" &amp; N38,Tbl_ProductList[Product Weight Lookup],0)),0)</f>
        <v>0</v>
      </c>
      <c r="R38" s="150">
        <f>IFERROR(INDEX(Tbl_HomeFabricTypes[Lint Conversion Factor],MATCH(O38,Tbl_HomeFabricTypes[Product Fabric Type],0))*Q38/1000,0)</f>
        <v>0</v>
      </c>
      <c r="S38" s="95"/>
      <c r="T38" s="172">
        <f>IFERROR(INDEX(Tbl_AvgPercCotton[Average % Cotton],MATCH(S38,Tbl_AvgPercCotton[Blends],0)),0)</f>
        <v>0</v>
      </c>
      <c r="U38" s="170"/>
      <c r="V38" s="96">
        <f t="shared" si="1"/>
        <v>0</v>
      </c>
      <c r="W38" s="19"/>
      <c r="X38" s="25"/>
      <c r="Y38" s="25"/>
    </row>
    <row r="39" spans="1:25">
      <c r="A39" s="35"/>
      <c r="B39" s="93" t="s">
        <v>76</v>
      </c>
      <c r="C39" s="97"/>
      <c r="D39" s="93"/>
      <c r="E39" s="94">
        <f t="shared" si="3"/>
        <v>0</v>
      </c>
      <c r="F39" s="94">
        <f>IFERROR(INDEX(Tbl_ProductList[Product Weight (g)],MATCH(B39 &amp; "|" &amp; C39,Tbl_ProductList[Product Weight Lookup],0)),0)</f>
        <v>0</v>
      </c>
      <c r="G39" s="150">
        <f>IFERROR(INDEX(Tbl_ApparelFabricTypes[Lint Conversion Factor],MATCH(D39,Tbl_ApparelFabricTypes[Product Fabric Type],0))*F39/1000,0)</f>
        <v>0</v>
      </c>
      <c r="H39" s="143"/>
      <c r="I39" s="172">
        <f>IFERROR(INDEX(Tbl_AvgPercCotton[Average % Cotton],MATCH(H39,Tbl_AvgPercCotton[Blends],0)),0)</f>
        <v>0</v>
      </c>
      <c r="J39" s="170"/>
      <c r="K39" s="96">
        <f t="shared" si="4"/>
        <v>0</v>
      </c>
      <c r="L39" s="42"/>
      <c r="M39" s="93" t="s">
        <v>66</v>
      </c>
      <c r="N39" s="97"/>
      <c r="O39" s="93"/>
      <c r="P39" s="94">
        <f t="shared" si="0"/>
        <v>0</v>
      </c>
      <c r="Q39" s="94">
        <f>IFERROR(INDEX(Tbl_ProductList[Product Weight (g)],MATCH(M39 &amp; "|" &amp; N39,Tbl_ProductList[Product Weight Lookup],0)),0)</f>
        <v>0</v>
      </c>
      <c r="R39" s="150">
        <f>IFERROR(INDEX(Tbl_HomeFabricTypes[Lint Conversion Factor],MATCH(O39,Tbl_HomeFabricTypes[Product Fabric Type],0))*Q39/1000,0)</f>
        <v>0</v>
      </c>
      <c r="S39" s="95"/>
      <c r="T39" s="172">
        <f>IFERROR(INDEX(Tbl_AvgPercCotton[Average % Cotton],MATCH(S39,Tbl_AvgPercCotton[Blends],0)),0)</f>
        <v>0</v>
      </c>
      <c r="U39" s="170"/>
      <c r="V39" s="96">
        <f t="shared" si="1"/>
        <v>0</v>
      </c>
      <c r="W39" s="19"/>
      <c r="X39" s="25"/>
      <c r="Y39" s="25"/>
    </row>
    <row r="40" spans="1:25">
      <c r="A40" s="35"/>
      <c r="B40" s="93" t="s">
        <v>76</v>
      </c>
      <c r="C40" s="97"/>
      <c r="D40" s="93"/>
      <c r="E40" s="94">
        <f t="shared" si="3"/>
        <v>0</v>
      </c>
      <c r="F40" s="94">
        <f>IFERROR(INDEX(Tbl_ProductList[Product Weight (g)],MATCH(B40 &amp; "|" &amp; C40,Tbl_ProductList[Product Weight Lookup],0)),0)</f>
        <v>0</v>
      </c>
      <c r="G40" s="150">
        <f>IFERROR(INDEX(Tbl_ApparelFabricTypes[Lint Conversion Factor],MATCH(D40,Tbl_ApparelFabricTypes[Product Fabric Type],0))*F40/1000,0)</f>
        <v>0</v>
      </c>
      <c r="H40" s="143"/>
      <c r="I40" s="172">
        <f>IFERROR(INDEX(Tbl_AvgPercCotton[Average % Cotton],MATCH(H40,Tbl_AvgPercCotton[Blends],0)),0)</f>
        <v>0</v>
      </c>
      <c r="J40" s="170"/>
      <c r="K40" s="96">
        <f t="shared" si="4"/>
        <v>0</v>
      </c>
      <c r="L40" s="42"/>
      <c r="M40" s="93" t="s">
        <v>66</v>
      </c>
      <c r="N40" s="97"/>
      <c r="O40" s="93"/>
      <c r="P40" s="94">
        <f t="shared" si="0"/>
        <v>0</v>
      </c>
      <c r="Q40" s="94">
        <f>IFERROR(INDEX(Tbl_ProductList[Product Weight (g)],MATCH(M40 &amp; "|" &amp; N40,Tbl_ProductList[Product Weight Lookup],0)),0)</f>
        <v>0</v>
      </c>
      <c r="R40" s="150">
        <f>IFERROR(INDEX(Tbl_HomeFabricTypes[Lint Conversion Factor],MATCH(O40,Tbl_HomeFabricTypes[Product Fabric Type],0))*Q40/1000,0)</f>
        <v>0</v>
      </c>
      <c r="S40" s="95"/>
      <c r="T40" s="172">
        <f>IFERROR(INDEX(Tbl_AvgPercCotton[Average % Cotton],MATCH(S40,Tbl_AvgPercCotton[Blends],0)),0)</f>
        <v>0</v>
      </c>
      <c r="U40" s="170"/>
      <c r="V40" s="96">
        <f t="shared" si="1"/>
        <v>0</v>
      </c>
      <c r="W40" s="19"/>
      <c r="X40" s="25"/>
      <c r="Y40" s="25"/>
    </row>
    <row r="41" spans="1:25">
      <c r="A41" s="35"/>
      <c r="B41" s="93" t="s">
        <v>76</v>
      </c>
      <c r="C41" s="97"/>
      <c r="D41" s="93"/>
      <c r="E41" s="94">
        <f t="shared" si="3"/>
        <v>0</v>
      </c>
      <c r="F41" s="94">
        <f>IFERROR(INDEX(Tbl_ProductList[Product Weight (g)],MATCH(B41 &amp; "|" &amp; C41,Tbl_ProductList[Product Weight Lookup],0)),0)</f>
        <v>0</v>
      </c>
      <c r="G41" s="150">
        <f>IFERROR(INDEX(Tbl_ApparelFabricTypes[Lint Conversion Factor],MATCH(D41,Tbl_ApparelFabricTypes[Product Fabric Type],0))*F41/1000,0)</f>
        <v>0</v>
      </c>
      <c r="H41" s="143"/>
      <c r="I41" s="172">
        <f>IFERROR(INDEX(Tbl_AvgPercCotton[Average % Cotton],MATCH(H41,Tbl_AvgPercCotton[Blends],0)),0)</f>
        <v>0</v>
      </c>
      <c r="J41" s="170"/>
      <c r="K41" s="96">
        <f t="shared" si="4"/>
        <v>0</v>
      </c>
      <c r="L41" s="42"/>
      <c r="M41" s="93" t="s">
        <v>66</v>
      </c>
      <c r="N41" s="97"/>
      <c r="O41" s="93"/>
      <c r="P41" s="94">
        <f t="shared" si="0"/>
        <v>0</v>
      </c>
      <c r="Q41" s="94">
        <f>IFERROR(INDEX(Tbl_ProductList[Product Weight (g)],MATCH(M41 &amp; "|" &amp; N41,Tbl_ProductList[Product Weight Lookup],0)),0)</f>
        <v>0</v>
      </c>
      <c r="R41" s="150">
        <f>IFERROR(INDEX(Tbl_HomeFabricTypes[Lint Conversion Factor],MATCH(O41,Tbl_HomeFabricTypes[Product Fabric Type],0))*Q41/1000,0)</f>
        <v>0</v>
      </c>
      <c r="S41" s="95"/>
      <c r="T41" s="172">
        <f>IFERROR(INDEX(Tbl_AvgPercCotton[Average % Cotton],MATCH(S41,Tbl_AvgPercCotton[Blends],0)),0)</f>
        <v>0</v>
      </c>
      <c r="U41" s="170"/>
      <c r="V41" s="96">
        <f t="shared" si="1"/>
        <v>0</v>
      </c>
      <c r="W41" s="19"/>
      <c r="X41" s="25"/>
      <c r="Y41" s="25"/>
    </row>
    <row r="42" spans="1:25">
      <c r="A42" s="35"/>
      <c r="B42" s="93" t="s">
        <v>76</v>
      </c>
      <c r="C42" s="97"/>
      <c r="D42" s="93"/>
      <c r="E42" s="94">
        <f t="shared" si="3"/>
        <v>0</v>
      </c>
      <c r="F42" s="94">
        <f>IFERROR(INDEX(Tbl_ProductList[Product Weight (g)],MATCH(B42 &amp; "|" &amp; C42,Tbl_ProductList[Product Weight Lookup],0)),0)</f>
        <v>0</v>
      </c>
      <c r="G42" s="150">
        <f>IFERROR(INDEX(Tbl_ApparelFabricTypes[Lint Conversion Factor],MATCH(D42,Tbl_ApparelFabricTypes[Product Fabric Type],0))*F42/1000,0)</f>
        <v>0</v>
      </c>
      <c r="H42" s="143"/>
      <c r="I42" s="172">
        <f>IFERROR(INDEX(Tbl_AvgPercCotton[Average % Cotton],MATCH(H42,Tbl_AvgPercCotton[Blends],0)),0)</f>
        <v>0</v>
      </c>
      <c r="J42" s="170"/>
      <c r="K42" s="96">
        <f t="shared" si="4"/>
        <v>0</v>
      </c>
      <c r="L42" s="42"/>
      <c r="M42" s="93" t="s">
        <v>66</v>
      </c>
      <c r="N42" s="97"/>
      <c r="O42" s="93"/>
      <c r="P42" s="94">
        <f t="shared" si="0"/>
        <v>0</v>
      </c>
      <c r="Q42" s="94">
        <f>IFERROR(INDEX(Tbl_ProductList[Product Weight (g)],MATCH(M42 &amp; "|" &amp; N42,Tbl_ProductList[Product Weight Lookup],0)),0)</f>
        <v>0</v>
      </c>
      <c r="R42" s="150">
        <f>IFERROR(INDEX(Tbl_HomeFabricTypes[Lint Conversion Factor],MATCH(O42,Tbl_HomeFabricTypes[Product Fabric Type],0))*Q42/1000,0)</f>
        <v>0</v>
      </c>
      <c r="S42" s="95"/>
      <c r="T42" s="172">
        <f>IFERROR(INDEX(Tbl_AvgPercCotton[Average % Cotton],MATCH(S42,Tbl_AvgPercCotton[Blends],0)),0)</f>
        <v>0</v>
      </c>
      <c r="U42" s="170"/>
      <c r="V42" s="96">
        <f t="shared" si="1"/>
        <v>0</v>
      </c>
      <c r="W42" s="19"/>
      <c r="X42" s="13"/>
      <c r="Y42" s="13"/>
    </row>
    <row r="43" spans="1:25">
      <c r="A43" s="35"/>
      <c r="B43" s="93" t="s">
        <v>76</v>
      </c>
      <c r="C43" s="97"/>
      <c r="D43" s="93"/>
      <c r="E43" s="94">
        <f t="shared" si="3"/>
        <v>0</v>
      </c>
      <c r="F43" s="94">
        <f>IFERROR(INDEX(Tbl_ProductList[Product Weight (g)],MATCH(B43 &amp; "|" &amp; C43,Tbl_ProductList[Product Weight Lookup],0)),0)</f>
        <v>0</v>
      </c>
      <c r="G43" s="150">
        <f>IFERROR(INDEX(Tbl_ApparelFabricTypes[Lint Conversion Factor],MATCH(D43,Tbl_ApparelFabricTypes[Product Fabric Type],0))*F43/1000,0)</f>
        <v>0</v>
      </c>
      <c r="H43" s="143"/>
      <c r="I43" s="172">
        <f>IFERROR(INDEX(Tbl_AvgPercCotton[Average % Cotton],MATCH(H43,Tbl_AvgPercCotton[Blends],0)),0)</f>
        <v>0</v>
      </c>
      <c r="J43" s="170"/>
      <c r="K43" s="96">
        <f t="shared" si="4"/>
        <v>0</v>
      </c>
      <c r="L43" s="42"/>
      <c r="M43" s="93" t="s">
        <v>66</v>
      </c>
      <c r="N43" s="97"/>
      <c r="O43" s="93"/>
      <c r="P43" s="94">
        <f t="shared" si="0"/>
        <v>0</v>
      </c>
      <c r="Q43" s="94">
        <f>IFERROR(INDEX(Tbl_ProductList[Product Weight (g)],MATCH(M43 &amp; "|" &amp; N43,Tbl_ProductList[Product Weight Lookup],0)),0)</f>
        <v>0</v>
      </c>
      <c r="R43" s="150">
        <f>IFERROR(INDEX(Tbl_HomeFabricTypes[Lint Conversion Factor],MATCH(O43,Tbl_HomeFabricTypes[Product Fabric Type],0))*Q43/1000,0)</f>
        <v>0</v>
      </c>
      <c r="S43" s="95"/>
      <c r="T43" s="172">
        <f>IFERROR(INDEX(Tbl_AvgPercCotton[Average % Cotton],MATCH(S43,Tbl_AvgPercCotton[Blends],0)),0)</f>
        <v>0</v>
      </c>
      <c r="U43" s="170"/>
      <c r="V43" s="96">
        <f t="shared" si="1"/>
        <v>0</v>
      </c>
      <c r="W43" s="19"/>
      <c r="X43" s="13"/>
      <c r="Y43" s="13"/>
    </row>
    <row r="44" spans="1:25">
      <c r="A44" s="35"/>
      <c r="B44" s="93" t="s">
        <v>76</v>
      </c>
      <c r="C44" s="97"/>
      <c r="D44" s="93"/>
      <c r="E44" s="94">
        <f t="shared" si="3"/>
        <v>0</v>
      </c>
      <c r="F44" s="94">
        <f>IFERROR(INDEX(Tbl_ProductList[Product Weight (g)],MATCH(B44 &amp; "|" &amp; C44,Tbl_ProductList[Product Weight Lookup],0)),0)</f>
        <v>0</v>
      </c>
      <c r="G44" s="150">
        <f>IFERROR(INDEX(Tbl_ApparelFabricTypes[Lint Conversion Factor],MATCH(D44,Tbl_ApparelFabricTypes[Product Fabric Type],0))*F44/1000,0)</f>
        <v>0</v>
      </c>
      <c r="H44" s="143"/>
      <c r="I44" s="172">
        <f>IFERROR(INDEX(Tbl_AvgPercCotton[Average % Cotton],MATCH(H44,Tbl_AvgPercCotton[Blends],0)),0)</f>
        <v>0</v>
      </c>
      <c r="J44" s="170"/>
      <c r="K44" s="96">
        <f t="shared" si="4"/>
        <v>0</v>
      </c>
      <c r="L44" s="42"/>
      <c r="M44" s="93" t="s">
        <v>66</v>
      </c>
      <c r="N44" s="97"/>
      <c r="O44" s="93"/>
      <c r="P44" s="94">
        <f t="shared" si="0"/>
        <v>0</v>
      </c>
      <c r="Q44" s="94">
        <f>IFERROR(INDEX(Tbl_ProductList[Product Weight (g)],MATCH(M44 &amp; "|" &amp; N44,Tbl_ProductList[Product Weight Lookup],0)),0)</f>
        <v>0</v>
      </c>
      <c r="R44" s="150">
        <f>IFERROR(INDEX(Tbl_HomeFabricTypes[Lint Conversion Factor],MATCH(O44,Tbl_HomeFabricTypes[Product Fabric Type],0))*Q44/1000,0)</f>
        <v>0</v>
      </c>
      <c r="S44" s="95"/>
      <c r="T44" s="172">
        <f>IFERROR(INDEX(Tbl_AvgPercCotton[Average % Cotton],MATCH(S44,Tbl_AvgPercCotton[Blends],0)),0)</f>
        <v>0</v>
      </c>
      <c r="U44" s="170"/>
      <c r="V44" s="96">
        <f t="shared" si="1"/>
        <v>0</v>
      </c>
      <c r="W44" s="19"/>
      <c r="X44" s="13"/>
      <c r="Y44" s="13"/>
    </row>
    <row r="45" spans="1:25">
      <c r="A45" s="35"/>
      <c r="B45" s="93" t="s">
        <v>76</v>
      </c>
      <c r="C45" s="97"/>
      <c r="D45" s="93"/>
      <c r="E45" s="94">
        <f t="shared" si="3"/>
        <v>0</v>
      </c>
      <c r="F45" s="94">
        <f>IFERROR(INDEX(Tbl_ProductList[Product Weight (g)],MATCH(B45 &amp; "|" &amp; C45,Tbl_ProductList[Product Weight Lookup],0)),0)</f>
        <v>0</v>
      </c>
      <c r="G45" s="150">
        <f>IFERROR(INDEX(Tbl_ApparelFabricTypes[Lint Conversion Factor],MATCH(D45,Tbl_ApparelFabricTypes[Product Fabric Type],0))*F45/1000,0)</f>
        <v>0</v>
      </c>
      <c r="H45" s="143"/>
      <c r="I45" s="172">
        <f>IFERROR(INDEX(Tbl_AvgPercCotton[Average % Cotton],MATCH(H45,Tbl_AvgPercCotton[Blends],0)),0)</f>
        <v>0</v>
      </c>
      <c r="J45" s="170"/>
      <c r="K45" s="96">
        <f t="shared" si="4"/>
        <v>0</v>
      </c>
      <c r="L45" s="42"/>
      <c r="M45" s="93" t="s">
        <v>66</v>
      </c>
      <c r="N45" s="97"/>
      <c r="O45" s="93"/>
      <c r="P45" s="94">
        <f t="shared" si="0"/>
        <v>0</v>
      </c>
      <c r="Q45" s="94">
        <f>IFERROR(INDEX(Tbl_ProductList[Product Weight (g)],MATCH(M45 &amp; "|" &amp; N45,Tbl_ProductList[Product Weight Lookup],0)),0)</f>
        <v>0</v>
      </c>
      <c r="R45" s="150">
        <f>IFERROR(INDEX(Tbl_HomeFabricTypes[Lint Conversion Factor],MATCH(O45,Tbl_HomeFabricTypes[Product Fabric Type],0))*Q45/1000,0)</f>
        <v>0</v>
      </c>
      <c r="S45" s="95"/>
      <c r="T45" s="172">
        <f>IFERROR(INDEX(Tbl_AvgPercCotton[Average % Cotton],MATCH(S45,Tbl_AvgPercCotton[Blends],0)),0)</f>
        <v>0</v>
      </c>
      <c r="U45" s="170"/>
      <c r="V45" s="96">
        <f t="shared" si="1"/>
        <v>0</v>
      </c>
      <c r="W45" s="19"/>
      <c r="X45" s="13"/>
      <c r="Y45" s="13"/>
    </row>
    <row r="46" spans="1:25">
      <c r="A46" s="35"/>
      <c r="B46" s="93" t="s">
        <v>76</v>
      </c>
      <c r="C46" s="97"/>
      <c r="D46" s="93"/>
      <c r="E46" s="94">
        <f t="shared" si="3"/>
        <v>0</v>
      </c>
      <c r="F46" s="94">
        <f>IFERROR(INDEX(Tbl_ProductList[Product Weight (g)],MATCH(B46 &amp; "|" &amp; C46,Tbl_ProductList[Product Weight Lookup],0)),0)</f>
        <v>0</v>
      </c>
      <c r="G46" s="150">
        <f>IFERROR(INDEX(Tbl_ApparelFabricTypes[Lint Conversion Factor],MATCH(D46,Tbl_ApparelFabricTypes[Product Fabric Type],0))*F46/1000,0)</f>
        <v>0</v>
      </c>
      <c r="H46" s="143"/>
      <c r="I46" s="172">
        <f>IFERROR(INDEX(Tbl_AvgPercCotton[Average % Cotton],MATCH(H46,Tbl_AvgPercCotton[Blends],0)),0)</f>
        <v>0</v>
      </c>
      <c r="J46" s="170"/>
      <c r="K46" s="96">
        <f t="shared" si="4"/>
        <v>0</v>
      </c>
      <c r="L46" s="42"/>
      <c r="M46" s="93" t="s">
        <v>66</v>
      </c>
      <c r="N46" s="97"/>
      <c r="O46" s="93"/>
      <c r="P46" s="94">
        <f t="shared" si="0"/>
        <v>0</v>
      </c>
      <c r="Q46" s="94">
        <f>IFERROR(INDEX(Tbl_ProductList[Product Weight (g)],MATCH(M46 &amp; "|" &amp; N46,Tbl_ProductList[Product Weight Lookup],0)),0)</f>
        <v>0</v>
      </c>
      <c r="R46" s="150">
        <f>IFERROR(INDEX(Tbl_HomeFabricTypes[Lint Conversion Factor],MATCH(O46,Tbl_HomeFabricTypes[Product Fabric Type],0))*Q46/1000,0)</f>
        <v>0</v>
      </c>
      <c r="S46" s="95"/>
      <c r="T46" s="172">
        <f>IFERROR(INDEX(Tbl_AvgPercCotton[Average % Cotton],MATCH(S46,Tbl_AvgPercCotton[Blends],0)),0)</f>
        <v>0</v>
      </c>
      <c r="U46" s="170"/>
      <c r="V46" s="96">
        <f t="shared" si="1"/>
        <v>0</v>
      </c>
      <c r="W46" s="19"/>
      <c r="X46" s="13"/>
      <c r="Y46" s="13"/>
    </row>
    <row r="47" spans="1:25">
      <c r="A47" s="35"/>
      <c r="B47" s="93" t="s">
        <v>76</v>
      </c>
      <c r="C47" s="97"/>
      <c r="D47" s="93"/>
      <c r="E47" s="94">
        <f t="shared" si="3"/>
        <v>0</v>
      </c>
      <c r="F47" s="94">
        <f>IFERROR(INDEX(Tbl_ProductList[Product Weight (g)],MATCH(B47 &amp; "|" &amp; C47,Tbl_ProductList[Product Weight Lookup],0)),0)</f>
        <v>0</v>
      </c>
      <c r="G47" s="150">
        <f>IFERROR(INDEX(Tbl_ApparelFabricTypes[Lint Conversion Factor],MATCH(D47,Tbl_ApparelFabricTypes[Product Fabric Type],0))*F47/1000,0)</f>
        <v>0</v>
      </c>
      <c r="H47" s="143"/>
      <c r="I47" s="172">
        <f>IFERROR(INDEX(Tbl_AvgPercCotton[Average % Cotton],MATCH(H47,Tbl_AvgPercCotton[Blends],0)),0)</f>
        <v>0</v>
      </c>
      <c r="J47" s="170"/>
      <c r="K47" s="96">
        <f t="shared" si="4"/>
        <v>0</v>
      </c>
      <c r="L47" s="42"/>
      <c r="M47" s="93" t="s">
        <v>66</v>
      </c>
      <c r="N47" s="97"/>
      <c r="O47" s="93"/>
      <c r="P47" s="94">
        <f t="shared" si="0"/>
        <v>0</v>
      </c>
      <c r="Q47" s="94">
        <f>IFERROR(INDEX(Tbl_ProductList[Product Weight (g)],MATCH(M47 &amp; "|" &amp; N47,Tbl_ProductList[Product Weight Lookup],0)),0)</f>
        <v>0</v>
      </c>
      <c r="R47" s="150">
        <f>IFERROR(INDEX(Tbl_HomeFabricTypes[Lint Conversion Factor],MATCH(O47,Tbl_HomeFabricTypes[Product Fabric Type],0))*Q47/1000,0)</f>
        <v>0</v>
      </c>
      <c r="S47" s="95"/>
      <c r="T47" s="172">
        <f>IFERROR(INDEX(Tbl_AvgPercCotton[Average % Cotton],MATCH(S47,Tbl_AvgPercCotton[Blends],0)),0)</f>
        <v>0</v>
      </c>
      <c r="U47" s="170"/>
      <c r="V47" s="96">
        <f t="shared" si="1"/>
        <v>0</v>
      </c>
      <c r="W47" s="19"/>
      <c r="X47" s="13"/>
      <c r="Y47" s="13"/>
    </row>
    <row r="48" spans="1:25">
      <c r="A48" s="35"/>
      <c r="B48" s="93" t="s">
        <v>76</v>
      </c>
      <c r="C48" s="97"/>
      <c r="D48" s="93"/>
      <c r="E48" s="94">
        <f t="shared" si="3"/>
        <v>0</v>
      </c>
      <c r="F48" s="94">
        <f>IFERROR(INDEX(Tbl_ProductList[Product Weight (g)],MATCH(B48 &amp; "|" &amp; C48,Tbl_ProductList[Product Weight Lookup],0)),0)</f>
        <v>0</v>
      </c>
      <c r="G48" s="150">
        <f>IFERROR(INDEX(Tbl_ApparelFabricTypes[Lint Conversion Factor],MATCH(D48,Tbl_ApparelFabricTypes[Product Fabric Type],0))*F48/1000,0)</f>
        <v>0</v>
      </c>
      <c r="H48" s="143"/>
      <c r="I48" s="172">
        <f>IFERROR(INDEX(Tbl_AvgPercCotton[Average % Cotton],MATCH(H48,Tbl_AvgPercCotton[Blends],0)),0)</f>
        <v>0</v>
      </c>
      <c r="J48" s="170"/>
      <c r="K48" s="96">
        <f t="shared" si="4"/>
        <v>0</v>
      </c>
      <c r="L48" s="42"/>
      <c r="M48" s="93" t="s">
        <v>66</v>
      </c>
      <c r="N48" s="97"/>
      <c r="O48" s="93"/>
      <c r="P48" s="94">
        <f t="shared" si="0"/>
        <v>0</v>
      </c>
      <c r="Q48" s="94">
        <f>IFERROR(INDEX(Tbl_ProductList[Product Weight (g)],MATCH(M48 &amp; "|" &amp; N48,Tbl_ProductList[Product Weight Lookup],0)),0)</f>
        <v>0</v>
      </c>
      <c r="R48" s="150">
        <f>IFERROR(INDEX(Tbl_HomeFabricTypes[Lint Conversion Factor],MATCH(O48,Tbl_HomeFabricTypes[Product Fabric Type],0))*Q48/1000,0)</f>
        <v>0</v>
      </c>
      <c r="S48" s="95"/>
      <c r="T48" s="172">
        <f>IFERROR(INDEX(Tbl_AvgPercCotton[Average % Cotton],MATCH(S48,Tbl_AvgPercCotton[Blends],0)),0)</f>
        <v>0</v>
      </c>
      <c r="U48" s="170"/>
      <c r="V48" s="96">
        <f t="shared" si="1"/>
        <v>0</v>
      </c>
      <c r="W48" s="19"/>
      <c r="X48" s="13"/>
      <c r="Y48" s="13"/>
    </row>
    <row r="49" spans="1:25">
      <c r="A49" s="35"/>
      <c r="B49" s="93" t="s">
        <v>76</v>
      </c>
      <c r="C49" s="97"/>
      <c r="D49" s="93"/>
      <c r="E49" s="94">
        <f t="shared" si="3"/>
        <v>0</v>
      </c>
      <c r="F49" s="94">
        <f>IFERROR(INDEX(Tbl_ProductList[Product Weight (g)],MATCH(B49 &amp; "|" &amp; C49,Tbl_ProductList[Product Weight Lookup],0)),0)</f>
        <v>0</v>
      </c>
      <c r="G49" s="150">
        <f>IFERROR(INDEX(Tbl_ApparelFabricTypes[Lint Conversion Factor],MATCH(D49,Tbl_ApparelFabricTypes[Product Fabric Type],0))*F49/1000,0)</f>
        <v>0</v>
      </c>
      <c r="H49" s="143"/>
      <c r="I49" s="172">
        <f>IFERROR(INDEX(Tbl_AvgPercCotton[Average % Cotton],MATCH(H49,Tbl_AvgPercCotton[Blends],0)),0)</f>
        <v>0</v>
      </c>
      <c r="J49" s="170"/>
      <c r="K49" s="96">
        <f t="shared" si="4"/>
        <v>0</v>
      </c>
      <c r="L49" s="42"/>
      <c r="M49" s="93" t="s">
        <v>66</v>
      </c>
      <c r="N49" s="97"/>
      <c r="O49" s="93"/>
      <c r="P49" s="94">
        <f t="shared" si="0"/>
        <v>0</v>
      </c>
      <c r="Q49" s="94">
        <f>IFERROR(INDEX(Tbl_ProductList[Product Weight (g)],MATCH(M49 &amp; "|" &amp; N49,Tbl_ProductList[Product Weight Lookup],0)),0)</f>
        <v>0</v>
      </c>
      <c r="R49" s="150">
        <f>IFERROR(INDEX(Tbl_HomeFabricTypes[Lint Conversion Factor],MATCH(O49,Tbl_HomeFabricTypes[Product Fabric Type],0))*Q49/1000,0)</f>
        <v>0</v>
      </c>
      <c r="S49" s="95"/>
      <c r="T49" s="172">
        <f>IFERROR(INDEX(Tbl_AvgPercCotton[Average % Cotton],MATCH(S49,Tbl_AvgPercCotton[Blends],0)),0)</f>
        <v>0</v>
      </c>
      <c r="U49" s="170"/>
      <c r="V49" s="96">
        <f t="shared" si="1"/>
        <v>0</v>
      </c>
      <c r="W49" s="19"/>
      <c r="X49" s="13"/>
      <c r="Y49" s="13"/>
    </row>
    <row r="50" spans="1:25" ht="15.6">
      <c r="A50" s="35"/>
      <c r="B50" s="93" t="s">
        <v>76</v>
      </c>
      <c r="C50" s="97"/>
      <c r="D50" s="93"/>
      <c r="E50" s="94">
        <f t="shared" si="3"/>
        <v>0</v>
      </c>
      <c r="F50" s="94">
        <f>IFERROR(INDEX(Tbl_ProductList[Product Weight (g)],MATCH(B50 &amp; "|" &amp; C50,Tbl_ProductList[Product Weight Lookup],0)),0)</f>
        <v>0</v>
      </c>
      <c r="G50" s="150">
        <f>IFERROR(INDEX(Tbl_ApparelFabricTypes[Lint Conversion Factor],MATCH(D50,Tbl_ApparelFabricTypes[Product Fabric Type],0))*F50/1000,0)</f>
        <v>0</v>
      </c>
      <c r="H50" s="143"/>
      <c r="I50" s="172">
        <f>IFERROR(INDEX(Tbl_AvgPercCotton[Average % Cotton],MATCH(H50,Tbl_AvgPercCotton[Blends],0)),0)</f>
        <v>0</v>
      </c>
      <c r="J50" s="170"/>
      <c r="K50" s="96">
        <f t="shared" si="4"/>
        <v>0</v>
      </c>
      <c r="L50" s="42"/>
      <c r="M50" s="231"/>
      <c r="N50" s="382" t="s">
        <v>83</v>
      </c>
      <c r="O50" s="383"/>
      <c r="P50" s="383"/>
      <c r="Q50" s="383"/>
      <c r="R50" s="383"/>
      <c r="S50" s="383"/>
      <c r="T50" s="383"/>
      <c r="U50" s="383"/>
      <c r="V50" s="384"/>
      <c r="W50" s="19"/>
      <c r="X50" s="13"/>
      <c r="Y50" s="13"/>
    </row>
    <row r="51" spans="1:25">
      <c r="A51" s="35"/>
      <c r="B51" s="93" t="s">
        <v>76</v>
      </c>
      <c r="C51" s="97"/>
      <c r="D51" s="93"/>
      <c r="E51" s="94">
        <f t="shared" si="3"/>
        <v>0</v>
      </c>
      <c r="F51" s="94">
        <f>IFERROR(INDEX(Tbl_ProductList[Product Weight (g)],MATCH(B51 &amp; "|" &amp; C51,Tbl_ProductList[Product Weight Lookup],0)),0)</f>
        <v>0</v>
      </c>
      <c r="G51" s="150">
        <f>IFERROR(INDEX(Tbl_ApparelFabricTypes[Lint Conversion Factor],MATCH(D51,Tbl_ApparelFabricTypes[Product Fabric Type],0))*F51/1000,0)</f>
        <v>0</v>
      </c>
      <c r="H51" s="143"/>
      <c r="I51" s="172">
        <f>IFERROR(INDEX(Tbl_AvgPercCotton[Average % Cotton],MATCH(H51,Tbl_AvgPercCotton[Blends],0)),0)</f>
        <v>0</v>
      </c>
      <c r="J51" s="170"/>
      <c r="K51" s="96">
        <f t="shared" si="4"/>
        <v>0</v>
      </c>
      <c r="L51" s="42"/>
      <c r="M51" s="93" t="s">
        <v>84</v>
      </c>
      <c r="N51" s="110" t="s">
        <v>85</v>
      </c>
      <c r="O51" s="93" t="s">
        <v>68</v>
      </c>
      <c r="P51" s="94">
        <f t="shared" ref="P51:P54" si="5">IF(O51&lt;="",1,0)*U51*T51</f>
        <v>0</v>
      </c>
      <c r="Q51" s="94">
        <f>IFERROR(INDEX(Tbl_ProductList[Product Weight (g)],MATCH(M51 &amp; "|" &amp; N51,Tbl_ProductList[Product Weight Lookup],0)),0)</f>
        <v>100</v>
      </c>
      <c r="R51" s="150">
        <f>IFERROR(INDEX(Tbl_HomeFabricTypes[Lint Conversion Factor],MATCH(O51,Tbl_HomeFabricTypes[Product Fabric Type],0))*Q51/1000,0)</f>
        <v>0.13100000000000001</v>
      </c>
      <c r="S51" s="95"/>
      <c r="T51" s="172">
        <f>IFERROR(INDEX(Tbl_AvgPercCotton[Average % Cotton],MATCH(S51,Tbl_AvgPercCotton[Blends],0)),0)</f>
        <v>0</v>
      </c>
      <c r="U51" s="170"/>
      <c r="V51" s="96">
        <f t="shared" ref="V51:V54" si="6">R51*(T51)*U51</f>
        <v>0</v>
      </c>
      <c r="W51" s="19"/>
      <c r="X51" s="13"/>
      <c r="Y51" s="13"/>
    </row>
    <row r="52" spans="1:25">
      <c r="A52" s="35"/>
      <c r="B52" s="93" t="s">
        <v>76</v>
      </c>
      <c r="C52" s="97"/>
      <c r="D52" s="93"/>
      <c r="E52" s="94">
        <f t="shared" si="3"/>
        <v>0</v>
      </c>
      <c r="F52" s="94">
        <f>IFERROR(INDEX(Tbl_ProductList[Product Weight (g)],MATCH(B52 &amp; "|" &amp; C52,Tbl_ProductList[Product Weight Lookup],0)),0)</f>
        <v>0</v>
      </c>
      <c r="G52" s="150">
        <f>IFERROR(INDEX(Tbl_ApparelFabricTypes[Lint Conversion Factor],MATCH(D52,Tbl_ApparelFabricTypes[Product Fabric Type],0))*F52/1000,0)</f>
        <v>0</v>
      </c>
      <c r="H52" s="143"/>
      <c r="I52" s="172">
        <f>IFERROR(INDEX(Tbl_AvgPercCotton[Average % Cotton],MATCH(H52,Tbl_AvgPercCotton[Blends],0)),0)</f>
        <v>0</v>
      </c>
      <c r="J52" s="170"/>
      <c r="K52" s="96">
        <f t="shared" si="4"/>
        <v>0</v>
      </c>
      <c r="L52" s="42"/>
      <c r="M52" s="93" t="s">
        <v>84</v>
      </c>
      <c r="N52" s="110"/>
      <c r="O52" s="93"/>
      <c r="P52" s="94">
        <f t="shared" si="5"/>
        <v>0</v>
      </c>
      <c r="Q52" s="94">
        <f>IFERROR(INDEX(Tbl_ProductList[Product Weight (g)],MATCH(M52 &amp; "|" &amp; N52,Tbl_ProductList[Product Weight Lookup],0)),0)</f>
        <v>0</v>
      </c>
      <c r="R52" s="150">
        <f>IFERROR(INDEX(Tbl_HomeFabricTypes[Lint Conversion Factor],MATCH(O52,Tbl_HomeFabricTypes[Product Fabric Type],0))*Q52/1000,0)</f>
        <v>0</v>
      </c>
      <c r="S52" s="95"/>
      <c r="T52" s="172">
        <f>IFERROR(INDEX(Tbl_AvgPercCotton[Average % Cotton],MATCH(S52,Tbl_AvgPercCotton[Blends],0)),0)</f>
        <v>0</v>
      </c>
      <c r="U52" s="170"/>
      <c r="V52" s="96">
        <f t="shared" si="6"/>
        <v>0</v>
      </c>
      <c r="W52" s="19"/>
      <c r="X52" s="13"/>
      <c r="Y52" s="13"/>
    </row>
    <row r="53" spans="1:25">
      <c r="A53" s="35"/>
      <c r="B53" s="93" t="s">
        <v>76</v>
      </c>
      <c r="C53" s="97"/>
      <c r="D53" s="93"/>
      <c r="E53" s="94">
        <f t="shared" si="3"/>
        <v>0</v>
      </c>
      <c r="F53" s="94">
        <f>IFERROR(INDEX(Tbl_ProductList[Product Weight (g)],MATCH(B53 &amp; "|" &amp; C53,Tbl_ProductList[Product Weight Lookup],0)),0)</f>
        <v>0</v>
      </c>
      <c r="G53" s="150">
        <f>IFERROR(INDEX(Tbl_ApparelFabricTypes[Lint Conversion Factor],MATCH(D53,Tbl_ApparelFabricTypes[Product Fabric Type],0))*F53/1000,0)</f>
        <v>0</v>
      </c>
      <c r="H53" s="143"/>
      <c r="I53" s="172">
        <f>IFERROR(INDEX(Tbl_AvgPercCotton[Average % Cotton],MATCH(H53,Tbl_AvgPercCotton[Blends],0)),0)</f>
        <v>0</v>
      </c>
      <c r="J53" s="170"/>
      <c r="K53" s="96">
        <f t="shared" si="4"/>
        <v>0</v>
      </c>
      <c r="L53" s="42"/>
      <c r="M53" s="93" t="s">
        <v>84</v>
      </c>
      <c r="N53" s="110"/>
      <c r="O53" s="93"/>
      <c r="P53" s="94">
        <f t="shared" si="5"/>
        <v>0</v>
      </c>
      <c r="Q53" s="94">
        <f>IFERROR(INDEX(Tbl_ProductList[Product Weight (g)],MATCH(M53 &amp; "|" &amp; N53,Tbl_ProductList[Product Weight Lookup],0)),0)</f>
        <v>0</v>
      </c>
      <c r="R53" s="150">
        <f>IFERROR(INDEX(Tbl_HomeFabricTypes[Lint Conversion Factor],MATCH(O53,Tbl_HomeFabricTypes[Product Fabric Type],0))*Q53/1000,0)</f>
        <v>0</v>
      </c>
      <c r="S53" s="95"/>
      <c r="T53" s="172">
        <f>IFERROR(INDEX(Tbl_AvgPercCotton[Average % Cotton],MATCH(S53,Tbl_AvgPercCotton[Blends],0)),0)</f>
        <v>0</v>
      </c>
      <c r="U53" s="170"/>
      <c r="V53" s="96">
        <f t="shared" si="6"/>
        <v>0</v>
      </c>
      <c r="W53" s="19"/>
      <c r="X53" s="13"/>
      <c r="Y53" s="13"/>
    </row>
    <row r="54" spans="1:25">
      <c r="A54" s="35"/>
      <c r="B54" s="93" t="s">
        <v>76</v>
      </c>
      <c r="C54" s="97"/>
      <c r="D54" s="93"/>
      <c r="E54" s="94">
        <f t="shared" si="3"/>
        <v>0</v>
      </c>
      <c r="F54" s="94">
        <f>IFERROR(INDEX(Tbl_ProductList[Product Weight (g)],MATCH(B54 &amp; "|" &amp; C54,Tbl_ProductList[Product Weight Lookup],0)),0)</f>
        <v>0</v>
      </c>
      <c r="G54" s="150">
        <f>IFERROR(INDEX(Tbl_ApparelFabricTypes[Lint Conversion Factor],MATCH(D54,Tbl_ApparelFabricTypes[Product Fabric Type],0))*F54/1000,0)</f>
        <v>0</v>
      </c>
      <c r="H54" s="143"/>
      <c r="I54" s="172">
        <f>IFERROR(INDEX(Tbl_AvgPercCotton[Average % Cotton],MATCH(H54,Tbl_AvgPercCotton[Blends],0)),0)</f>
        <v>0</v>
      </c>
      <c r="J54" s="170"/>
      <c r="K54" s="96">
        <f t="shared" si="4"/>
        <v>0</v>
      </c>
      <c r="L54" s="42"/>
      <c r="M54" s="93" t="s">
        <v>84</v>
      </c>
      <c r="N54" s="110"/>
      <c r="O54" s="93"/>
      <c r="P54" s="94">
        <f t="shared" si="5"/>
        <v>0</v>
      </c>
      <c r="Q54" s="94">
        <f>IFERROR(INDEX(Tbl_ProductList[Product Weight (g)],MATCH(M54 &amp; "|" &amp; N54,Tbl_ProductList[Product Weight Lookup],0)),0)</f>
        <v>0</v>
      </c>
      <c r="R54" s="150">
        <f>IFERROR(INDEX(Tbl_HomeFabricTypes[Lint Conversion Factor],MATCH(O54,Tbl_HomeFabricTypes[Product Fabric Type],0))*Q54/1000,0)</f>
        <v>0</v>
      </c>
      <c r="S54" s="95"/>
      <c r="T54" s="172">
        <f>IFERROR(INDEX(Tbl_AvgPercCotton[Average % Cotton],MATCH(S54,Tbl_AvgPercCotton[Blends],0)),0)</f>
        <v>0</v>
      </c>
      <c r="U54" s="170"/>
      <c r="V54" s="96">
        <f t="shared" si="6"/>
        <v>0</v>
      </c>
      <c r="W54" s="19"/>
      <c r="X54" s="13"/>
      <c r="Y54" s="13"/>
    </row>
    <row r="55" spans="1:25" ht="15.6">
      <c r="A55" s="35"/>
      <c r="B55" s="93" t="s">
        <v>76</v>
      </c>
      <c r="C55" s="97"/>
      <c r="D55" s="93"/>
      <c r="E55" s="94">
        <f t="shared" si="3"/>
        <v>0</v>
      </c>
      <c r="F55" s="94">
        <f>IFERROR(INDEX(Tbl_ProductList[Product Weight (g)],MATCH(B55 &amp; "|" &amp; C55,Tbl_ProductList[Product Weight Lookup],0)),0)</f>
        <v>0</v>
      </c>
      <c r="G55" s="150">
        <f>IFERROR(INDEX(Tbl_ApparelFabricTypes[Lint Conversion Factor],MATCH(D55,Tbl_ApparelFabricTypes[Product Fabric Type],0))*F55/1000,0)</f>
        <v>0</v>
      </c>
      <c r="H55" s="143"/>
      <c r="I55" s="172">
        <f>IFERROR(INDEX(Tbl_AvgPercCotton[Average % Cotton],MATCH(H55,Tbl_AvgPercCotton[Blends],0)),0)</f>
        <v>0</v>
      </c>
      <c r="J55" s="170"/>
      <c r="K55" s="96">
        <f t="shared" si="4"/>
        <v>0</v>
      </c>
      <c r="L55" s="42"/>
      <c r="M55" s="42"/>
      <c r="N55" s="382" t="s">
        <v>86</v>
      </c>
      <c r="O55" s="383"/>
      <c r="P55" s="383"/>
      <c r="Q55" s="383"/>
      <c r="R55" s="383"/>
      <c r="S55" s="383"/>
      <c r="T55" s="383"/>
      <c r="U55" s="383"/>
      <c r="V55" s="384"/>
      <c r="W55" s="26"/>
      <c r="X55" s="23"/>
      <c r="Y55" s="13"/>
    </row>
    <row r="56" spans="1:25">
      <c r="A56" s="35"/>
      <c r="B56" s="93" t="s">
        <v>76</v>
      </c>
      <c r="C56" s="97"/>
      <c r="D56" s="93"/>
      <c r="E56" s="94">
        <f t="shared" si="3"/>
        <v>0</v>
      </c>
      <c r="F56" s="94">
        <f>IFERROR(INDEX(Tbl_ProductList[Product Weight (g)],MATCH(B56 &amp; "|" &amp; C56,Tbl_ProductList[Product Weight Lookup],0)),0)</f>
        <v>0</v>
      </c>
      <c r="G56" s="150">
        <f>IFERROR(INDEX(Tbl_ApparelFabricTypes[Lint Conversion Factor],MATCH(D56,Tbl_ApparelFabricTypes[Product Fabric Type],0))*F56/1000,0)</f>
        <v>0</v>
      </c>
      <c r="H56" s="143"/>
      <c r="I56" s="172">
        <f>IFERROR(INDEX(Tbl_AvgPercCotton[Average % Cotton],MATCH(H56,Tbl_AvgPercCotton[Blends],0)),0)</f>
        <v>0</v>
      </c>
      <c r="J56" s="170"/>
      <c r="K56" s="96">
        <f t="shared" si="4"/>
        <v>0</v>
      </c>
      <c r="L56" s="42"/>
      <c r="M56" s="93" t="s">
        <v>87</v>
      </c>
      <c r="N56" s="97" t="s">
        <v>88</v>
      </c>
      <c r="O56" s="93"/>
      <c r="P56" s="94">
        <f t="shared" ref="P56:P79" si="7">IF(O56&lt;="",1,0)*U56*T56</f>
        <v>0</v>
      </c>
      <c r="Q56" s="94">
        <f>IFERROR(INDEX(Tbl_ProductList[Product Weight (g)],MATCH(M56 &amp; "|" &amp; N56,Tbl_ProductList[Product Weight Lookup],0)),0)</f>
        <v>109</v>
      </c>
      <c r="R56" s="150">
        <f>IFERROR(INDEX(Tbl_HomeFabricTypes[Lint Conversion Factor],MATCH(O56,Tbl_HomeFabricTypes[Product Fabric Type],0))*Q56/1000,0)</f>
        <v>0</v>
      </c>
      <c r="S56" s="95"/>
      <c r="T56" s="172">
        <f>IFERROR(INDEX(Tbl_AvgPercCotton[Average % Cotton],MATCH(S56,Tbl_AvgPercCotton[Blends],0)),0)</f>
        <v>0</v>
      </c>
      <c r="U56" s="170"/>
      <c r="V56" s="96">
        <f t="shared" ref="V56:V79" si="8">R56*(T56)*U56</f>
        <v>0</v>
      </c>
      <c r="W56" s="19"/>
      <c r="X56" s="27"/>
      <c r="Y56" s="23"/>
    </row>
    <row r="57" spans="1:25">
      <c r="A57" s="35"/>
      <c r="B57" s="93" t="s">
        <v>76</v>
      </c>
      <c r="C57" s="97"/>
      <c r="D57" s="93"/>
      <c r="E57" s="94">
        <f t="shared" si="3"/>
        <v>0</v>
      </c>
      <c r="F57" s="94">
        <f>IFERROR(INDEX(Tbl_ProductList[Product Weight (g)],MATCH(B57 &amp; "|" &amp; C57,Tbl_ProductList[Product Weight Lookup],0)),0)</f>
        <v>0</v>
      </c>
      <c r="G57" s="150">
        <f>IFERROR(INDEX(Tbl_ApparelFabricTypes[Lint Conversion Factor],MATCH(D57,Tbl_ApparelFabricTypes[Product Fabric Type],0))*F57/1000,0)</f>
        <v>0</v>
      </c>
      <c r="H57" s="143"/>
      <c r="I57" s="172">
        <f>IFERROR(INDEX(Tbl_AvgPercCotton[Average % Cotton],MATCH(H57,Tbl_AvgPercCotton[Blends],0)),0)</f>
        <v>0</v>
      </c>
      <c r="J57" s="170"/>
      <c r="K57" s="96">
        <f t="shared" si="4"/>
        <v>0</v>
      </c>
      <c r="L57" s="42"/>
      <c r="M57" s="93" t="s">
        <v>87</v>
      </c>
      <c r="N57" s="97" t="s">
        <v>89</v>
      </c>
      <c r="O57" s="93"/>
      <c r="P57" s="94">
        <f t="shared" si="7"/>
        <v>0</v>
      </c>
      <c r="Q57" s="94">
        <f>IFERROR(INDEX(Tbl_ProductList[Product Weight (g)],MATCH(M57 &amp; "|" &amp; N57,Tbl_ProductList[Product Weight Lookup],0)),0)</f>
        <v>130</v>
      </c>
      <c r="R57" s="150">
        <f>IFERROR(INDEX(Tbl_HomeFabricTypes[Lint Conversion Factor],MATCH(O57,Tbl_HomeFabricTypes[Product Fabric Type],0))*Q57/1000,0)</f>
        <v>0</v>
      </c>
      <c r="S57" s="95"/>
      <c r="T57" s="172">
        <f>IFERROR(INDEX(Tbl_AvgPercCotton[Average % Cotton],MATCH(S57,Tbl_AvgPercCotton[Blends],0)),0)</f>
        <v>0</v>
      </c>
      <c r="U57" s="170"/>
      <c r="V57" s="96">
        <f t="shared" si="8"/>
        <v>0</v>
      </c>
      <c r="W57" s="19"/>
      <c r="X57" s="28"/>
      <c r="Y57" s="23"/>
    </row>
    <row r="58" spans="1:25">
      <c r="A58" s="35"/>
      <c r="B58" s="93" t="s">
        <v>76</v>
      </c>
      <c r="C58" s="97"/>
      <c r="D58" s="93"/>
      <c r="E58" s="94">
        <f t="shared" si="3"/>
        <v>0</v>
      </c>
      <c r="F58" s="94">
        <f>IFERROR(INDEX(Tbl_ProductList[Product Weight (g)],MATCH(B58 &amp; "|" &amp; C58,Tbl_ProductList[Product Weight Lookup],0)),0)</f>
        <v>0</v>
      </c>
      <c r="G58" s="150">
        <f>IFERROR(INDEX(Tbl_ApparelFabricTypes[Lint Conversion Factor],MATCH(D58,Tbl_ApparelFabricTypes[Product Fabric Type],0))*F58/1000,0)</f>
        <v>0</v>
      </c>
      <c r="H58" s="143"/>
      <c r="I58" s="172">
        <f>IFERROR(INDEX(Tbl_AvgPercCotton[Average % Cotton],MATCH(H58,Tbl_AvgPercCotton[Blends],0)),0)</f>
        <v>0</v>
      </c>
      <c r="J58" s="170"/>
      <c r="K58" s="96">
        <f t="shared" si="4"/>
        <v>0</v>
      </c>
      <c r="L58" s="42"/>
      <c r="M58" s="93" t="s">
        <v>87</v>
      </c>
      <c r="N58" s="97" t="s">
        <v>90</v>
      </c>
      <c r="O58" s="93"/>
      <c r="P58" s="94">
        <f t="shared" si="7"/>
        <v>0</v>
      </c>
      <c r="Q58" s="94">
        <f>IFERROR(INDEX(Tbl_ProductList[Product Weight (g)],MATCH(M58 &amp; "|" &amp; N58,Tbl_ProductList[Product Weight Lookup],0)),0)</f>
        <v>148</v>
      </c>
      <c r="R58" s="150">
        <f>IFERROR(INDEX(Tbl_HomeFabricTypes[Lint Conversion Factor],MATCH(O58,Tbl_HomeFabricTypes[Product Fabric Type],0))*Q58/1000,0)</f>
        <v>0</v>
      </c>
      <c r="S58" s="95"/>
      <c r="T58" s="172">
        <f>IFERROR(INDEX(Tbl_AvgPercCotton[Average % Cotton],MATCH(S58,Tbl_AvgPercCotton[Blends],0)),0)</f>
        <v>0</v>
      </c>
      <c r="U58" s="170"/>
      <c r="V58" s="96">
        <f t="shared" si="8"/>
        <v>0</v>
      </c>
      <c r="W58" s="19"/>
      <c r="X58" s="23"/>
      <c r="Y58" s="23"/>
    </row>
    <row r="59" spans="1:25">
      <c r="A59" s="35"/>
      <c r="B59" s="93" t="s">
        <v>76</v>
      </c>
      <c r="C59" s="97"/>
      <c r="D59" s="93"/>
      <c r="E59" s="94">
        <f t="shared" si="3"/>
        <v>0</v>
      </c>
      <c r="F59" s="94">
        <f>IFERROR(INDEX(Tbl_ProductList[Product Weight (g)],MATCH(B59 &amp; "|" &amp; C59,Tbl_ProductList[Product Weight Lookup],0)),0)</f>
        <v>0</v>
      </c>
      <c r="G59" s="150">
        <f>IFERROR(INDEX(Tbl_ApparelFabricTypes[Lint Conversion Factor],MATCH(D59,Tbl_ApparelFabricTypes[Product Fabric Type],0))*F59/1000,0)</f>
        <v>0</v>
      </c>
      <c r="H59" s="143"/>
      <c r="I59" s="172">
        <f>IFERROR(INDEX(Tbl_AvgPercCotton[Average % Cotton],MATCH(H59,Tbl_AvgPercCotton[Blends],0)),0)</f>
        <v>0</v>
      </c>
      <c r="J59" s="170"/>
      <c r="K59" s="96">
        <f t="shared" si="4"/>
        <v>0</v>
      </c>
      <c r="L59" s="42"/>
      <c r="M59" s="93" t="s">
        <v>87</v>
      </c>
      <c r="N59" s="97" t="s">
        <v>91</v>
      </c>
      <c r="O59" s="93"/>
      <c r="P59" s="94">
        <f t="shared" si="7"/>
        <v>0</v>
      </c>
      <c r="Q59" s="94">
        <f>IFERROR(INDEX(Tbl_ProductList[Product Weight (g)],MATCH(M59 &amp; "|" &amp; N59,Tbl_ProductList[Product Weight Lookup],0)),0)</f>
        <v>166</v>
      </c>
      <c r="R59" s="150">
        <f>IFERROR(INDEX(Tbl_HomeFabricTypes[Lint Conversion Factor],MATCH(O59,Tbl_HomeFabricTypes[Product Fabric Type],0))*Q59/1000,0)</f>
        <v>0</v>
      </c>
      <c r="S59" s="95"/>
      <c r="T59" s="172">
        <f>IFERROR(INDEX(Tbl_AvgPercCotton[Average % Cotton],MATCH(S59,Tbl_AvgPercCotton[Blends],0)),0)</f>
        <v>0</v>
      </c>
      <c r="U59" s="170"/>
      <c r="V59" s="96">
        <f t="shared" si="8"/>
        <v>0</v>
      </c>
      <c r="W59" s="19"/>
      <c r="X59" s="23"/>
      <c r="Y59" s="23"/>
    </row>
    <row r="60" spans="1:25">
      <c r="A60" s="35"/>
      <c r="B60" s="93" t="s">
        <v>76</v>
      </c>
      <c r="C60" s="97"/>
      <c r="D60" s="93"/>
      <c r="E60" s="94">
        <f t="shared" si="3"/>
        <v>0</v>
      </c>
      <c r="F60" s="94">
        <f>IFERROR(INDEX(Tbl_ProductList[Product Weight (g)],MATCH(B60 &amp; "|" &amp; C60,Tbl_ProductList[Product Weight Lookup],0)),0)</f>
        <v>0</v>
      </c>
      <c r="G60" s="150">
        <f>IFERROR(INDEX(Tbl_ApparelFabricTypes[Lint Conversion Factor],MATCH(D60,Tbl_ApparelFabricTypes[Product Fabric Type],0))*F60/1000,0)</f>
        <v>0</v>
      </c>
      <c r="H60" s="143"/>
      <c r="I60" s="172">
        <f>IFERROR(INDEX(Tbl_AvgPercCotton[Average % Cotton],MATCH(H60,Tbl_AvgPercCotton[Blends],0)),0)</f>
        <v>0</v>
      </c>
      <c r="J60" s="170"/>
      <c r="K60" s="96">
        <f t="shared" si="4"/>
        <v>0</v>
      </c>
      <c r="L60" s="42"/>
      <c r="M60" s="93" t="s">
        <v>87</v>
      </c>
      <c r="N60" s="97" t="s">
        <v>92</v>
      </c>
      <c r="O60" s="93"/>
      <c r="P60" s="94">
        <f t="shared" si="7"/>
        <v>0</v>
      </c>
      <c r="Q60" s="94">
        <f>IFERROR(INDEX(Tbl_ProductList[Product Weight (g)],MATCH(M60 &amp; "|" &amp; N60,Tbl_ProductList[Product Weight Lookup],0)),0)</f>
        <v>174</v>
      </c>
      <c r="R60" s="150">
        <f>IFERROR(INDEX(Tbl_HomeFabricTypes[Lint Conversion Factor],MATCH(O60,Tbl_HomeFabricTypes[Product Fabric Type],0))*Q60/1000,0)</f>
        <v>0</v>
      </c>
      <c r="S60" s="95"/>
      <c r="T60" s="172">
        <f>IFERROR(INDEX(Tbl_AvgPercCotton[Average % Cotton],MATCH(S60,Tbl_AvgPercCotton[Blends],0)),0)</f>
        <v>0</v>
      </c>
      <c r="U60" s="170"/>
      <c r="V60" s="96">
        <f t="shared" si="8"/>
        <v>0</v>
      </c>
      <c r="W60" s="19"/>
      <c r="X60" s="23"/>
      <c r="Y60" s="23"/>
    </row>
    <row r="61" spans="1:25">
      <c r="A61" s="35"/>
      <c r="B61" s="93" t="s">
        <v>76</v>
      </c>
      <c r="C61" s="97"/>
      <c r="D61" s="93"/>
      <c r="E61" s="94">
        <f t="shared" si="3"/>
        <v>0</v>
      </c>
      <c r="F61" s="94">
        <f>IFERROR(INDEX(Tbl_ProductList[Product Weight (g)],MATCH(B61 &amp; "|" &amp; C61,Tbl_ProductList[Product Weight Lookup],0)),0)</f>
        <v>0</v>
      </c>
      <c r="G61" s="150">
        <f>IFERROR(INDEX(Tbl_ApparelFabricTypes[Lint Conversion Factor],MATCH(D61,Tbl_ApparelFabricTypes[Product Fabric Type],0))*F61/1000,0)</f>
        <v>0</v>
      </c>
      <c r="H61" s="143"/>
      <c r="I61" s="172">
        <f>IFERROR(INDEX(Tbl_AvgPercCotton[Average % Cotton],MATCH(H61,Tbl_AvgPercCotton[Blends],0)),0)</f>
        <v>0</v>
      </c>
      <c r="J61" s="170"/>
      <c r="K61" s="96">
        <f t="shared" si="4"/>
        <v>0</v>
      </c>
      <c r="L61" s="42"/>
      <c r="M61" s="93" t="s">
        <v>87</v>
      </c>
      <c r="N61" s="97" t="s">
        <v>93</v>
      </c>
      <c r="O61" s="93"/>
      <c r="P61" s="94">
        <f t="shared" si="7"/>
        <v>0</v>
      </c>
      <c r="Q61" s="94">
        <f>IFERROR(INDEX(Tbl_ProductList[Product Weight (g)],MATCH(M61 &amp; "|" &amp; N61,Tbl_ProductList[Product Weight Lookup],0)),0)</f>
        <v>380</v>
      </c>
      <c r="R61" s="150">
        <f>IFERROR(INDEX(Tbl_HomeFabricTypes[Lint Conversion Factor],MATCH(O61,Tbl_HomeFabricTypes[Product Fabric Type],0))*Q61/1000,0)</f>
        <v>0</v>
      </c>
      <c r="S61" s="95"/>
      <c r="T61" s="172">
        <f>IFERROR(INDEX(Tbl_AvgPercCotton[Average % Cotton],MATCH(S61,Tbl_AvgPercCotton[Blends],0)),0)</f>
        <v>0</v>
      </c>
      <c r="U61" s="170"/>
      <c r="V61" s="96">
        <f t="shared" si="8"/>
        <v>0</v>
      </c>
      <c r="W61" s="19"/>
      <c r="X61" s="23"/>
      <c r="Y61" s="23"/>
    </row>
    <row r="62" spans="1:25">
      <c r="A62" s="35"/>
      <c r="B62" s="93" t="s">
        <v>76</v>
      </c>
      <c r="C62" s="97"/>
      <c r="D62" s="93"/>
      <c r="E62" s="94">
        <f t="shared" si="3"/>
        <v>0</v>
      </c>
      <c r="F62" s="94">
        <f>IFERROR(INDEX(Tbl_ProductList[Product Weight (g)],MATCH(B62 &amp; "|" &amp; C62,Tbl_ProductList[Product Weight Lookup],0)),0)</f>
        <v>0</v>
      </c>
      <c r="G62" s="150">
        <f>IFERROR(INDEX(Tbl_ApparelFabricTypes[Lint Conversion Factor],MATCH(D62,Tbl_ApparelFabricTypes[Product Fabric Type],0))*F62/1000,0)</f>
        <v>0</v>
      </c>
      <c r="H62" s="143"/>
      <c r="I62" s="172">
        <f>IFERROR(INDEX(Tbl_AvgPercCotton[Average % Cotton],MATCH(H62,Tbl_AvgPercCotton[Blends],0)),0)</f>
        <v>0</v>
      </c>
      <c r="J62" s="170"/>
      <c r="K62" s="96">
        <f t="shared" si="4"/>
        <v>0</v>
      </c>
      <c r="L62" s="42"/>
      <c r="M62" s="93" t="s">
        <v>87</v>
      </c>
      <c r="N62" s="97"/>
      <c r="O62" s="93"/>
      <c r="P62" s="94">
        <f t="shared" si="7"/>
        <v>0</v>
      </c>
      <c r="Q62" s="94">
        <f>IFERROR(INDEX(Tbl_ProductList[Product Weight (g)],MATCH(M62 &amp; "|" &amp; N62,Tbl_ProductList[Product Weight Lookup],0)),0)</f>
        <v>0</v>
      </c>
      <c r="R62" s="150">
        <f>IFERROR(INDEX(Tbl_HomeFabricTypes[Lint Conversion Factor],MATCH(O62,Tbl_HomeFabricTypes[Product Fabric Type],0))*Q62/1000,0)</f>
        <v>0</v>
      </c>
      <c r="S62" s="95"/>
      <c r="T62" s="172">
        <f>IFERROR(INDEX(Tbl_AvgPercCotton[Average % Cotton],MATCH(S62,Tbl_AvgPercCotton[Blends],0)),0)</f>
        <v>0</v>
      </c>
      <c r="U62" s="170"/>
      <c r="V62" s="96">
        <f t="shared" si="8"/>
        <v>0</v>
      </c>
      <c r="W62" s="19"/>
      <c r="X62" s="23"/>
      <c r="Y62" s="23"/>
    </row>
    <row r="63" spans="1:25">
      <c r="A63" s="35"/>
      <c r="B63" s="93" t="s">
        <v>76</v>
      </c>
      <c r="C63" s="97"/>
      <c r="D63" s="93"/>
      <c r="E63" s="94">
        <f t="shared" si="3"/>
        <v>0</v>
      </c>
      <c r="F63" s="94">
        <f>IFERROR(INDEX(Tbl_ProductList[Product Weight (g)],MATCH(B63 &amp; "|" &amp; C63,Tbl_ProductList[Product Weight Lookup],0)),0)</f>
        <v>0</v>
      </c>
      <c r="G63" s="150">
        <f>IFERROR(INDEX(Tbl_ApparelFabricTypes[Lint Conversion Factor],MATCH(D63,Tbl_ApparelFabricTypes[Product Fabric Type],0))*F63/1000,0)</f>
        <v>0</v>
      </c>
      <c r="H63" s="143"/>
      <c r="I63" s="172">
        <f>IFERROR(INDEX(Tbl_AvgPercCotton[Average % Cotton],MATCH(H63,Tbl_AvgPercCotton[Blends],0)),0)</f>
        <v>0</v>
      </c>
      <c r="J63" s="170"/>
      <c r="K63" s="96">
        <f t="shared" si="4"/>
        <v>0</v>
      </c>
      <c r="L63" s="42"/>
      <c r="M63" s="93" t="s">
        <v>87</v>
      </c>
      <c r="N63" s="97"/>
      <c r="O63" s="93"/>
      <c r="P63" s="94">
        <f t="shared" si="7"/>
        <v>0</v>
      </c>
      <c r="Q63" s="94">
        <f>IFERROR(INDEX(Tbl_ProductList[Product Weight (g)],MATCH(M63 &amp; "|" &amp; N63,Tbl_ProductList[Product Weight Lookup],0)),0)</f>
        <v>0</v>
      </c>
      <c r="R63" s="150">
        <f>IFERROR(INDEX(Tbl_HomeFabricTypes[Lint Conversion Factor],MATCH(O63,Tbl_HomeFabricTypes[Product Fabric Type],0))*Q63/1000,0)</f>
        <v>0</v>
      </c>
      <c r="S63" s="95"/>
      <c r="T63" s="172">
        <f>IFERROR(INDEX(Tbl_AvgPercCotton[Average % Cotton],MATCH(S63,Tbl_AvgPercCotton[Blends],0)),0)</f>
        <v>0</v>
      </c>
      <c r="U63" s="170"/>
      <c r="V63" s="96">
        <f t="shared" si="8"/>
        <v>0</v>
      </c>
      <c r="W63" s="19"/>
      <c r="X63" s="23"/>
      <c r="Y63" s="23"/>
    </row>
    <row r="64" spans="1:25">
      <c r="A64" s="35"/>
      <c r="B64" s="93" t="s">
        <v>76</v>
      </c>
      <c r="C64" s="97"/>
      <c r="D64" s="93"/>
      <c r="E64" s="94">
        <f t="shared" si="3"/>
        <v>0</v>
      </c>
      <c r="F64" s="94">
        <f>IFERROR(INDEX(Tbl_ProductList[Product Weight (g)],MATCH(B64 &amp; "|" &amp; C64,Tbl_ProductList[Product Weight Lookup],0)),0)</f>
        <v>0</v>
      </c>
      <c r="G64" s="150">
        <f>IFERROR(INDEX(Tbl_ApparelFabricTypes[Lint Conversion Factor],MATCH(D64,Tbl_ApparelFabricTypes[Product Fabric Type],0))*F64/1000,0)</f>
        <v>0</v>
      </c>
      <c r="H64" s="143"/>
      <c r="I64" s="172">
        <f>IFERROR(INDEX(Tbl_AvgPercCotton[Average % Cotton],MATCH(H64,Tbl_AvgPercCotton[Blends],0)),0)</f>
        <v>0</v>
      </c>
      <c r="J64" s="170"/>
      <c r="K64" s="96">
        <f t="shared" si="4"/>
        <v>0</v>
      </c>
      <c r="L64" s="42"/>
      <c r="M64" s="93" t="s">
        <v>87</v>
      </c>
      <c r="N64" s="97"/>
      <c r="O64" s="93"/>
      <c r="P64" s="94">
        <f t="shared" si="7"/>
        <v>0</v>
      </c>
      <c r="Q64" s="94">
        <f>IFERROR(INDEX(Tbl_ProductList[Product Weight (g)],MATCH(M64 &amp; "|" &amp; N64,Tbl_ProductList[Product Weight Lookup],0)),0)</f>
        <v>0</v>
      </c>
      <c r="R64" s="150">
        <f>IFERROR(INDEX(Tbl_HomeFabricTypes[Lint Conversion Factor],MATCH(O64,Tbl_HomeFabricTypes[Product Fabric Type],0))*Q64/1000,0)</f>
        <v>0</v>
      </c>
      <c r="S64" s="95"/>
      <c r="T64" s="172">
        <f>IFERROR(INDEX(Tbl_AvgPercCotton[Average % Cotton],MATCH(S64,Tbl_AvgPercCotton[Blends],0)),0)</f>
        <v>0</v>
      </c>
      <c r="U64" s="170"/>
      <c r="V64" s="96">
        <f t="shared" si="8"/>
        <v>0</v>
      </c>
      <c r="W64" s="19"/>
      <c r="X64" s="23"/>
      <c r="Y64" s="13"/>
    </row>
    <row r="65" spans="1:25">
      <c r="A65" s="35"/>
      <c r="B65" s="93" t="s">
        <v>76</v>
      </c>
      <c r="C65" s="97"/>
      <c r="D65" s="93"/>
      <c r="E65" s="94">
        <f t="shared" si="3"/>
        <v>0</v>
      </c>
      <c r="F65" s="94">
        <f>IFERROR(INDEX(Tbl_ProductList[Product Weight (g)],MATCH(B65 &amp; "|" &amp; C65,Tbl_ProductList[Product Weight Lookup],0)),0)</f>
        <v>0</v>
      </c>
      <c r="G65" s="150">
        <f>IFERROR(INDEX(Tbl_ApparelFabricTypes[Lint Conversion Factor],MATCH(D65,Tbl_ApparelFabricTypes[Product Fabric Type],0))*F65/1000,0)</f>
        <v>0</v>
      </c>
      <c r="H65" s="143"/>
      <c r="I65" s="172">
        <f>IFERROR(INDEX(Tbl_AvgPercCotton[Average % Cotton],MATCH(H65,Tbl_AvgPercCotton[Blends],0)),0)</f>
        <v>0</v>
      </c>
      <c r="J65" s="170"/>
      <c r="K65" s="96">
        <f t="shared" si="4"/>
        <v>0</v>
      </c>
      <c r="L65" s="42"/>
      <c r="M65" s="93" t="s">
        <v>87</v>
      </c>
      <c r="N65" s="97"/>
      <c r="O65" s="93"/>
      <c r="P65" s="94">
        <f t="shared" si="7"/>
        <v>0</v>
      </c>
      <c r="Q65" s="94">
        <f>IFERROR(INDEX(Tbl_ProductList[Product Weight (g)],MATCH(M65 &amp; "|" &amp; N65,Tbl_ProductList[Product Weight Lookup],0)),0)</f>
        <v>0</v>
      </c>
      <c r="R65" s="150">
        <f>IFERROR(INDEX(Tbl_HomeFabricTypes[Lint Conversion Factor],MATCH(O65,Tbl_HomeFabricTypes[Product Fabric Type],0))*Q65/1000,0)</f>
        <v>0</v>
      </c>
      <c r="S65" s="95"/>
      <c r="T65" s="172">
        <f>IFERROR(INDEX(Tbl_AvgPercCotton[Average % Cotton],MATCH(S65,Tbl_AvgPercCotton[Blends],0)),0)</f>
        <v>0</v>
      </c>
      <c r="U65" s="170"/>
      <c r="V65" s="96">
        <f t="shared" si="8"/>
        <v>0</v>
      </c>
      <c r="W65" s="19"/>
      <c r="X65" s="13"/>
      <c r="Y65" s="13"/>
    </row>
    <row r="66" spans="1:25">
      <c r="A66" s="35"/>
      <c r="B66" s="93" t="s">
        <v>76</v>
      </c>
      <c r="C66" s="97"/>
      <c r="D66" s="93"/>
      <c r="E66" s="94">
        <f t="shared" si="3"/>
        <v>0</v>
      </c>
      <c r="F66" s="94">
        <f>IFERROR(INDEX(Tbl_ProductList[Product Weight (g)],MATCH(B66 &amp; "|" &amp; C66,Tbl_ProductList[Product Weight Lookup],0)),0)</f>
        <v>0</v>
      </c>
      <c r="G66" s="150">
        <f>IFERROR(INDEX(Tbl_ApparelFabricTypes[Lint Conversion Factor],MATCH(D66,Tbl_ApparelFabricTypes[Product Fabric Type],0))*F66/1000,0)</f>
        <v>0</v>
      </c>
      <c r="H66" s="143"/>
      <c r="I66" s="172">
        <f>IFERROR(INDEX(Tbl_AvgPercCotton[Average % Cotton],MATCH(H66,Tbl_AvgPercCotton[Blends],0)),0)</f>
        <v>0</v>
      </c>
      <c r="J66" s="170"/>
      <c r="K66" s="96">
        <f t="shared" si="4"/>
        <v>0</v>
      </c>
      <c r="L66" s="42"/>
      <c r="M66" s="93" t="s">
        <v>87</v>
      </c>
      <c r="N66" s="97"/>
      <c r="O66" s="93"/>
      <c r="P66" s="94">
        <f t="shared" si="7"/>
        <v>0</v>
      </c>
      <c r="Q66" s="94">
        <f>IFERROR(INDEX(Tbl_ProductList[Product Weight (g)],MATCH(M66 &amp; "|" &amp; N66,Tbl_ProductList[Product Weight Lookup],0)),0)</f>
        <v>0</v>
      </c>
      <c r="R66" s="150">
        <f>IFERROR(INDEX(Tbl_HomeFabricTypes[Lint Conversion Factor],MATCH(O66,Tbl_HomeFabricTypes[Product Fabric Type],0))*Q66/1000,0)</f>
        <v>0</v>
      </c>
      <c r="S66" s="95"/>
      <c r="T66" s="172">
        <f>IFERROR(INDEX(Tbl_AvgPercCotton[Average % Cotton],MATCH(S66,Tbl_AvgPercCotton[Blends],0)),0)</f>
        <v>0</v>
      </c>
      <c r="U66" s="170"/>
      <c r="V66" s="96">
        <f t="shared" si="8"/>
        <v>0</v>
      </c>
      <c r="W66" s="19"/>
      <c r="X66" s="13"/>
      <c r="Y66" s="23"/>
    </row>
    <row r="67" spans="1:25">
      <c r="A67" s="35"/>
      <c r="B67" s="93" t="s">
        <v>76</v>
      </c>
      <c r="C67" s="97"/>
      <c r="D67" s="93"/>
      <c r="E67" s="94">
        <f t="shared" si="3"/>
        <v>0</v>
      </c>
      <c r="F67" s="94">
        <f>IFERROR(INDEX(Tbl_ProductList[Product Weight (g)],MATCH(B67 &amp; "|" &amp; C67,Tbl_ProductList[Product Weight Lookup],0)),0)</f>
        <v>0</v>
      </c>
      <c r="G67" s="150">
        <f>IFERROR(INDEX(Tbl_ApparelFabricTypes[Lint Conversion Factor],MATCH(D67,Tbl_ApparelFabricTypes[Product Fabric Type],0))*F67/1000,0)</f>
        <v>0</v>
      </c>
      <c r="H67" s="143"/>
      <c r="I67" s="172">
        <f>IFERROR(INDEX(Tbl_AvgPercCotton[Average % Cotton],MATCH(H67,Tbl_AvgPercCotton[Blends],0)),0)</f>
        <v>0</v>
      </c>
      <c r="J67" s="170"/>
      <c r="K67" s="96">
        <f t="shared" si="4"/>
        <v>0</v>
      </c>
      <c r="L67" s="42"/>
      <c r="M67" s="93" t="s">
        <v>87</v>
      </c>
      <c r="N67" s="97"/>
      <c r="O67" s="93"/>
      <c r="P67" s="94">
        <f t="shared" si="7"/>
        <v>0</v>
      </c>
      <c r="Q67" s="94">
        <f>IFERROR(INDEX(Tbl_ProductList[Product Weight (g)],MATCH(M67 &amp; "|" &amp; N67,Tbl_ProductList[Product Weight Lookup],0)),0)</f>
        <v>0</v>
      </c>
      <c r="R67" s="150">
        <f>IFERROR(INDEX(Tbl_HomeFabricTypes[Lint Conversion Factor],MATCH(O67,Tbl_HomeFabricTypes[Product Fabric Type],0))*Q67/1000,0)</f>
        <v>0</v>
      </c>
      <c r="S67" s="95"/>
      <c r="T67" s="172">
        <f>IFERROR(INDEX(Tbl_AvgPercCotton[Average % Cotton],MATCH(S67,Tbl_AvgPercCotton[Blends],0)),0)</f>
        <v>0</v>
      </c>
      <c r="U67" s="170"/>
      <c r="V67" s="96">
        <f t="shared" si="8"/>
        <v>0</v>
      </c>
      <c r="W67" s="19"/>
      <c r="X67" s="13"/>
      <c r="Y67" s="13"/>
    </row>
    <row r="68" spans="1:25">
      <c r="B68" s="93" t="s">
        <v>76</v>
      </c>
      <c r="C68" s="97"/>
      <c r="D68" s="93"/>
      <c r="E68" s="94">
        <f t="shared" si="3"/>
        <v>0</v>
      </c>
      <c r="F68" s="94">
        <f>IFERROR(INDEX(Tbl_ProductList[Product Weight (g)],MATCH(B68 &amp; "|" &amp; C68,Tbl_ProductList[Product Weight Lookup],0)),0)</f>
        <v>0</v>
      </c>
      <c r="G68" s="150">
        <f>IFERROR(INDEX(Tbl_ApparelFabricTypes[Lint Conversion Factor],MATCH(D68,Tbl_ApparelFabricTypes[Product Fabric Type],0))*F68/1000,0)</f>
        <v>0</v>
      </c>
      <c r="H68" s="143"/>
      <c r="I68" s="172">
        <f>IFERROR(INDEX(Tbl_AvgPercCotton[Average % Cotton],MATCH(H68,Tbl_AvgPercCotton[Blends],0)),0)</f>
        <v>0</v>
      </c>
      <c r="J68" s="170"/>
      <c r="K68" s="96">
        <f t="shared" si="4"/>
        <v>0</v>
      </c>
      <c r="L68" s="43"/>
      <c r="M68" s="93" t="s">
        <v>87</v>
      </c>
      <c r="N68" s="97"/>
      <c r="O68" s="93"/>
      <c r="P68" s="94">
        <f t="shared" si="7"/>
        <v>0</v>
      </c>
      <c r="Q68" s="94">
        <f>IFERROR(INDEX(Tbl_ProductList[Product Weight (g)],MATCH(M68 &amp; "|" &amp; N68,Tbl_ProductList[Product Weight Lookup],0)),0)</f>
        <v>0</v>
      </c>
      <c r="R68" s="150">
        <f>IFERROR(INDEX(Tbl_HomeFabricTypes[Lint Conversion Factor],MATCH(O68,Tbl_HomeFabricTypes[Product Fabric Type],0))*Q68/1000,0)</f>
        <v>0</v>
      </c>
      <c r="S68" s="95"/>
      <c r="T68" s="172">
        <f>IFERROR(INDEX(Tbl_AvgPercCotton[Average % Cotton],MATCH(S68,Tbl_AvgPercCotton[Blends],0)),0)</f>
        <v>0</v>
      </c>
      <c r="U68" s="170"/>
      <c r="V68" s="96">
        <f t="shared" si="8"/>
        <v>0</v>
      </c>
      <c r="W68" s="19"/>
      <c r="X68" s="13"/>
      <c r="Y68" s="13"/>
    </row>
    <row r="69" spans="1:25" ht="16.5" customHeight="1">
      <c r="B69" s="222"/>
      <c r="C69" s="261" t="s">
        <v>39</v>
      </c>
      <c r="D69" s="261"/>
      <c r="E69" s="261"/>
      <c r="F69" s="261"/>
      <c r="G69" s="261"/>
      <c r="H69" s="261"/>
      <c r="I69" s="261"/>
      <c r="J69" s="261"/>
      <c r="K69" s="261"/>
      <c r="L69" s="43"/>
      <c r="M69" s="93" t="s">
        <v>87</v>
      </c>
      <c r="N69" s="97"/>
      <c r="O69" s="93"/>
      <c r="P69" s="94">
        <f t="shared" si="7"/>
        <v>0</v>
      </c>
      <c r="Q69" s="94">
        <f>IFERROR(INDEX(Tbl_ProductList[Product Weight (g)],MATCH(M69 &amp; "|" &amp; N69,Tbl_ProductList[Product Weight Lookup],0)),0)</f>
        <v>0</v>
      </c>
      <c r="R69" s="150">
        <f>IFERROR(INDEX(Tbl_HomeFabricTypes[Lint Conversion Factor],MATCH(O69,Tbl_HomeFabricTypes[Product Fabric Type],0))*Q69/1000,0)</f>
        <v>0</v>
      </c>
      <c r="S69" s="95"/>
      <c r="T69" s="172">
        <f>IFERROR(INDEX(Tbl_AvgPercCotton[Average % Cotton],MATCH(S69,Tbl_AvgPercCotton[Blends],0)),0)</f>
        <v>0</v>
      </c>
      <c r="U69" s="170"/>
      <c r="V69" s="96">
        <f t="shared" si="8"/>
        <v>0</v>
      </c>
      <c r="W69" s="19"/>
      <c r="X69" s="13"/>
      <c r="Y69" s="13"/>
    </row>
    <row r="70" spans="1:25">
      <c r="A70" s="35"/>
      <c r="B70" s="93" t="s">
        <v>94</v>
      </c>
      <c r="C70" s="97" t="s">
        <v>78</v>
      </c>
      <c r="D70" s="93" t="s">
        <v>65</v>
      </c>
      <c r="E70" s="94">
        <f t="shared" ref="E70:E106" si="9">IF(D70&lt;="",1,0)*J70*I70</f>
        <v>0</v>
      </c>
      <c r="F70" s="94">
        <f>IFERROR(INDEX(Tbl_ProductList[Product Weight (g)],MATCH(B70 &amp; "|" &amp; C70,Tbl_ProductList[Product Weight Lookup],0)),0)</f>
        <v>0</v>
      </c>
      <c r="G70" s="150">
        <f>IFERROR(INDEX(Tbl_ApparelFabricTypes[Lint Conversion Factor],MATCH(D70,Tbl_ApparelFabricTypes[Product Fabric Type],0))*F70/1000,0)</f>
        <v>0</v>
      </c>
      <c r="H70" s="143"/>
      <c r="I70" s="172">
        <f>IFERROR(INDEX(Tbl_AvgPercCotton[Average % Cotton],MATCH(H70,Tbl_AvgPercCotton[Blends],0)),0)</f>
        <v>0</v>
      </c>
      <c r="J70" s="170"/>
      <c r="K70" s="96">
        <f t="shared" ref="K70:K106" si="10">G70*(I70)*J70</f>
        <v>0</v>
      </c>
      <c r="L70" s="42"/>
      <c r="M70" s="93" t="s">
        <v>87</v>
      </c>
      <c r="N70" s="97"/>
      <c r="O70" s="93"/>
      <c r="P70" s="94">
        <f t="shared" si="7"/>
        <v>0</v>
      </c>
      <c r="Q70" s="94">
        <f>IFERROR(INDEX(Tbl_ProductList[Product Weight (g)],MATCH(M70 &amp; "|" &amp; N70,Tbl_ProductList[Product Weight Lookup],0)),0)</f>
        <v>0</v>
      </c>
      <c r="R70" s="150">
        <f>IFERROR(INDEX(Tbl_HomeFabricTypes[Lint Conversion Factor],MATCH(O70,Tbl_HomeFabricTypes[Product Fabric Type],0))*Q70/1000,0)</f>
        <v>0</v>
      </c>
      <c r="S70" s="95"/>
      <c r="T70" s="172">
        <f>IFERROR(INDEX(Tbl_AvgPercCotton[Average % Cotton],MATCH(S70,Tbl_AvgPercCotton[Blends],0)),0)</f>
        <v>0</v>
      </c>
      <c r="U70" s="170"/>
      <c r="V70" s="96">
        <f t="shared" si="8"/>
        <v>0</v>
      </c>
      <c r="W70" s="19"/>
      <c r="X70" s="13"/>
      <c r="Y70" s="13"/>
    </row>
    <row r="71" spans="1:25">
      <c r="A71" s="35"/>
      <c r="B71" s="93" t="s">
        <v>94</v>
      </c>
      <c r="C71" s="97" t="s">
        <v>82</v>
      </c>
      <c r="D71" s="93"/>
      <c r="E71" s="94">
        <f t="shared" si="9"/>
        <v>0</v>
      </c>
      <c r="F71" s="94">
        <f>IFERROR(INDEX(Tbl_ProductList[Product Weight (g)],MATCH(B71 &amp; "|" &amp; C71,Tbl_ProductList[Product Weight Lookup],0)),0)</f>
        <v>127</v>
      </c>
      <c r="G71" s="150">
        <f>IFERROR(INDEX(Tbl_ApparelFabricTypes[Lint Conversion Factor],MATCH(D71,Tbl_ApparelFabricTypes[Product Fabric Type],0))*F71/1000,0)</f>
        <v>0</v>
      </c>
      <c r="H71" s="143"/>
      <c r="I71" s="172">
        <f>IFERROR(INDEX(Tbl_AvgPercCotton[Average % Cotton],MATCH(H71,Tbl_AvgPercCotton[Blends],0)),0)</f>
        <v>0</v>
      </c>
      <c r="J71" s="170"/>
      <c r="K71" s="96">
        <f t="shared" si="10"/>
        <v>0</v>
      </c>
      <c r="L71" s="42"/>
      <c r="M71" s="93" t="s">
        <v>87</v>
      </c>
      <c r="N71" s="97"/>
      <c r="O71" s="93"/>
      <c r="P71" s="94">
        <f t="shared" si="7"/>
        <v>0</v>
      </c>
      <c r="Q71" s="94">
        <f>IFERROR(INDEX(Tbl_ProductList[Product Weight (g)],MATCH(M71 &amp; "|" &amp; N71,Tbl_ProductList[Product Weight Lookup],0)),0)</f>
        <v>0</v>
      </c>
      <c r="R71" s="150">
        <f>IFERROR(INDEX(Tbl_HomeFabricTypes[Lint Conversion Factor],MATCH(O71,Tbl_HomeFabricTypes[Product Fabric Type],0))*Q71/1000,0)</f>
        <v>0</v>
      </c>
      <c r="S71" s="95"/>
      <c r="T71" s="172">
        <f>IFERROR(INDEX(Tbl_AvgPercCotton[Average % Cotton],MATCH(S71,Tbl_AvgPercCotton[Blends],0)),0)</f>
        <v>0</v>
      </c>
      <c r="U71" s="170"/>
      <c r="V71" s="96">
        <f t="shared" si="8"/>
        <v>0</v>
      </c>
      <c r="W71" s="19"/>
      <c r="X71" s="13"/>
      <c r="Y71" s="13"/>
    </row>
    <row r="72" spans="1:25">
      <c r="A72" s="35"/>
      <c r="B72" s="93" t="s">
        <v>94</v>
      </c>
      <c r="C72" s="97" t="s">
        <v>80</v>
      </c>
      <c r="D72" s="93"/>
      <c r="E72" s="94">
        <f t="shared" si="9"/>
        <v>0</v>
      </c>
      <c r="F72" s="94">
        <f>IFERROR(INDEX(Tbl_ProductList[Product Weight (g)],MATCH(B72 &amp; "|" &amp; C72,Tbl_ProductList[Product Weight Lookup],0)),0)</f>
        <v>140</v>
      </c>
      <c r="G72" s="150">
        <f>IFERROR(INDEX(Tbl_ApparelFabricTypes[Lint Conversion Factor],MATCH(D72,Tbl_ApparelFabricTypes[Product Fabric Type],0))*F72/1000,0)</f>
        <v>0</v>
      </c>
      <c r="H72" s="143"/>
      <c r="I72" s="172">
        <f>IFERROR(INDEX(Tbl_AvgPercCotton[Average % Cotton],MATCH(H72,Tbl_AvgPercCotton[Blends],0)),0)</f>
        <v>0</v>
      </c>
      <c r="J72" s="170"/>
      <c r="K72" s="96">
        <f t="shared" si="10"/>
        <v>0</v>
      </c>
      <c r="L72" s="42"/>
      <c r="M72" s="93" t="s">
        <v>87</v>
      </c>
      <c r="N72" s="97"/>
      <c r="O72" s="93"/>
      <c r="P72" s="94">
        <f t="shared" si="7"/>
        <v>0</v>
      </c>
      <c r="Q72" s="94">
        <f>IFERROR(INDEX(Tbl_ProductList[Product Weight (g)],MATCH(M72 &amp; "|" &amp; N72,Tbl_ProductList[Product Weight Lookup],0)),0)</f>
        <v>0</v>
      </c>
      <c r="R72" s="150">
        <f>IFERROR(INDEX(Tbl_HomeFabricTypes[Lint Conversion Factor],MATCH(O72,Tbl_HomeFabricTypes[Product Fabric Type],0))*Q72/1000,0)</f>
        <v>0</v>
      </c>
      <c r="S72" s="95"/>
      <c r="T72" s="172">
        <f>IFERROR(INDEX(Tbl_AvgPercCotton[Average % Cotton],MATCH(S72,Tbl_AvgPercCotton[Blends],0)),0)</f>
        <v>0</v>
      </c>
      <c r="U72" s="170"/>
      <c r="V72" s="96">
        <f t="shared" si="8"/>
        <v>0</v>
      </c>
      <c r="W72" s="19"/>
      <c r="X72" s="13"/>
      <c r="Y72" s="13"/>
    </row>
    <row r="73" spans="1:25">
      <c r="A73" s="35"/>
      <c r="B73" s="93" t="s">
        <v>94</v>
      </c>
      <c r="C73" s="97" t="s">
        <v>77</v>
      </c>
      <c r="D73" s="93"/>
      <c r="E73" s="94">
        <f t="shared" si="9"/>
        <v>0</v>
      </c>
      <c r="F73" s="94">
        <f>IFERROR(INDEX(Tbl_ProductList[Product Weight (g)],MATCH(B73 &amp; "|" &amp; C73,Tbl_ProductList[Product Weight Lookup],0)),0)</f>
        <v>169</v>
      </c>
      <c r="G73" s="150">
        <f>IFERROR(INDEX(Tbl_ApparelFabricTypes[Lint Conversion Factor],MATCH(D73,Tbl_ApparelFabricTypes[Product Fabric Type],0))*F73/1000,0)</f>
        <v>0</v>
      </c>
      <c r="H73" s="143"/>
      <c r="I73" s="172">
        <f>IFERROR(INDEX(Tbl_AvgPercCotton[Average % Cotton],MATCH(H73,Tbl_AvgPercCotton[Blends],0)),0)</f>
        <v>0</v>
      </c>
      <c r="J73" s="170"/>
      <c r="K73" s="96">
        <f t="shared" si="10"/>
        <v>0</v>
      </c>
      <c r="L73" s="42"/>
      <c r="M73" s="93" t="s">
        <v>87</v>
      </c>
      <c r="N73" s="97"/>
      <c r="O73" s="93"/>
      <c r="P73" s="94">
        <f t="shared" si="7"/>
        <v>0</v>
      </c>
      <c r="Q73" s="94">
        <f>IFERROR(INDEX(Tbl_ProductList[Product Weight (g)],MATCH(M73 &amp; "|" &amp; N73,Tbl_ProductList[Product Weight Lookup],0)),0)</f>
        <v>0</v>
      </c>
      <c r="R73" s="150">
        <f>IFERROR(INDEX(Tbl_HomeFabricTypes[Lint Conversion Factor],MATCH(O73,Tbl_HomeFabricTypes[Product Fabric Type],0))*Q73/1000,0)</f>
        <v>0</v>
      </c>
      <c r="S73" s="95"/>
      <c r="T73" s="172">
        <f>IFERROR(INDEX(Tbl_AvgPercCotton[Average % Cotton],MATCH(S73,Tbl_AvgPercCotton[Blends],0)),0)</f>
        <v>0</v>
      </c>
      <c r="U73" s="170"/>
      <c r="V73" s="96">
        <f t="shared" si="8"/>
        <v>0</v>
      </c>
      <c r="W73" s="19"/>
      <c r="X73" s="13"/>
      <c r="Y73" s="13"/>
    </row>
    <row r="74" spans="1:25">
      <c r="A74" s="35"/>
      <c r="B74" s="93" t="s">
        <v>94</v>
      </c>
      <c r="C74" s="97" t="s">
        <v>81</v>
      </c>
      <c r="D74" s="93"/>
      <c r="E74" s="94">
        <f t="shared" si="9"/>
        <v>0</v>
      </c>
      <c r="F74" s="94">
        <f>IFERROR(INDEX(Tbl_ProductList[Product Weight (g)],MATCH(B74 &amp; "|" &amp; C74,Tbl_ProductList[Product Weight Lookup],0)),0)</f>
        <v>194</v>
      </c>
      <c r="G74" s="150">
        <f>IFERROR(INDEX(Tbl_ApparelFabricTypes[Lint Conversion Factor],MATCH(D74,Tbl_ApparelFabricTypes[Product Fabric Type],0))*F74/1000,0)</f>
        <v>0</v>
      </c>
      <c r="H74" s="143"/>
      <c r="I74" s="172">
        <f>IFERROR(INDEX(Tbl_AvgPercCotton[Average % Cotton],MATCH(H74,Tbl_AvgPercCotton[Blends],0)),0)</f>
        <v>0</v>
      </c>
      <c r="J74" s="170"/>
      <c r="K74" s="96">
        <f t="shared" si="10"/>
        <v>0</v>
      </c>
      <c r="L74" s="42"/>
      <c r="M74" s="93" t="s">
        <v>87</v>
      </c>
      <c r="N74" s="97"/>
      <c r="O74" s="93"/>
      <c r="P74" s="94">
        <f t="shared" si="7"/>
        <v>0</v>
      </c>
      <c r="Q74" s="94">
        <f>IFERROR(INDEX(Tbl_ProductList[Product Weight (g)],MATCH(M74 &amp; "|" &amp; N74,Tbl_ProductList[Product Weight Lookup],0)),0)</f>
        <v>0</v>
      </c>
      <c r="R74" s="150">
        <f>IFERROR(INDEX(Tbl_HomeFabricTypes[Lint Conversion Factor],MATCH(O74,Tbl_HomeFabricTypes[Product Fabric Type],0))*Q74/1000,0)</f>
        <v>0</v>
      </c>
      <c r="S74" s="95"/>
      <c r="T74" s="172">
        <f>IFERROR(INDEX(Tbl_AvgPercCotton[Average % Cotton],MATCH(S74,Tbl_AvgPercCotton[Blends],0)),0)</f>
        <v>0</v>
      </c>
      <c r="U74" s="170"/>
      <c r="V74" s="96">
        <f t="shared" si="8"/>
        <v>0</v>
      </c>
      <c r="W74" s="19"/>
      <c r="X74" s="13"/>
      <c r="Y74" s="13"/>
    </row>
    <row r="75" spans="1:25">
      <c r="A75" s="35"/>
      <c r="B75" s="93" t="s">
        <v>94</v>
      </c>
      <c r="C75" s="97" t="s">
        <v>79</v>
      </c>
      <c r="D75" s="93"/>
      <c r="E75" s="94">
        <f t="shared" si="9"/>
        <v>0</v>
      </c>
      <c r="F75" s="94">
        <f>IFERROR(INDEX(Tbl_ProductList[Product Weight (g)],MATCH(B75 &amp; "|" &amp; C75,Tbl_ProductList[Product Weight Lookup],0)),0)</f>
        <v>400</v>
      </c>
      <c r="G75" s="150">
        <f>IFERROR(INDEX(Tbl_ApparelFabricTypes[Lint Conversion Factor],MATCH(D75,Tbl_ApparelFabricTypes[Product Fabric Type],0))*F75/1000,0)</f>
        <v>0</v>
      </c>
      <c r="H75" s="143"/>
      <c r="I75" s="172">
        <f>IFERROR(INDEX(Tbl_AvgPercCotton[Average % Cotton],MATCH(H75,Tbl_AvgPercCotton[Blends],0)),0)</f>
        <v>0</v>
      </c>
      <c r="J75" s="170"/>
      <c r="K75" s="96">
        <f t="shared" si="10"/>
        <v>0</v>
      </c>
      <c r="L75" s="42"/>
      <c r="M75" s="93" t="s">
        <v>87</v>
      </c>
      <c r="N75" s="97"/>
      <c r="O75" s="93"/>
      <c r="P75" s="94">
        <f t="shared" si="7"/>
        <v>0</v>
      </c>
      <c r="Q75" s="94">
        <f>IFERROR(INDEX(Tbl_ProductList[Product Weight (g)],MATCH(M75 &amp; "|" &amp; N75,Tbl_ProductList[Product Weight Lookup],0)),0)</f>
        <v>0</v>
      </c>
      <c r="R75" s="150">
        <f>IFERROR(INDEX(Tbl_HomeFabricTypes[Lint Conversion Factor],MATCH(O75,Tbl_HomeFabricTypes[Product Fabric Type],0))*Q75/1000,0)</f>
        <v>0</v>
      </c>
      <c r="S75" s="95"/>
      <c r="T75" s="172">
        <f>IFERROR(INDEX(Tbl_AvgPercCotton[Average % Cotton],MATCH(S75,Tbl_AvgPercCotton[Blends],0)),0)</f>
        <v>0</v>
      </c>
      <c r="U75" s="170"/>
      <c r="V75" s="96">
        <f t="shared" si="8"/>
        <v>0</v>
      </c>
      <c r="W75" s="19"/>
      <c r="X75" s="13"/>
      <c r="Y75" s="13"/>
    </row>
    <row r="76" spans="1:25">
      <c r="A76" s="35"/>
      <c r="B76" s="93" t="s">
        <v>94</v>
      </c>
      <c r="C76" s="97"/>
      <c r="D76" s="93"/>
      <c r="E76" s="94">
        <f t="shared" si="9"/>
        <v>0</v>
      </c>
      <c r="F76" s="94">
        <f>IFERROR(INDEX(Tbl_ProductList[Product Weight (g)],MATCH(B76 &amp; "|" &amp; C76,Tbl_ProductList[Product Weight Lookup],0)),0)</f>
        <v>0</v>
      </c>
      <c r="G76" s="150">
        <f>IFERROR(INDEX(Tbl_ApparelFabricTypes[Lint Conversion Factor],MATCH(D76,Tbl_ApparelFabricTypes[Product Fabric Type],0))*F76/1000,0)</f>
        <v>0</v>
      </c>
      <c r="H76" s="143"/>
      <c r="I76" s="172">
        <f>IFERROR(INDEX(Tbl_AvgPercCotton[Average % Cotton],MATCH(H76,Tbl_AvgPercCotton[Blends],0)),0)</f>
        <v>0</v>
      </c>
      <c r="J76" s="170"/>
      <c r="K76" s="96">
        <f t="shared" si="10"/>
        <v>0</v>
      </c>
      <c r="L76" s="42"/>
      <c r="M76" s="93" t="s">
        <v>87</v>
      </c>
      <c r="N76" s="97"/>
      <c r="O76" s="93"/>
      <c r="P76" s="94">
        <f t="shared" si="7"/>
        <v>0</v>
      </c>
      <c r="Q76" s="94">
        <f>IFERROR(INDEX(Tbl_ProductList[Product Weight (g)],MATCH(M76 &amp; "|" &amp; N76,Tbl_ProductList[Product Weight Lookup],0)),0)</f>
        <v>0</v>
      </c>
      <c r="R76" s="150">
        <f>IFERROR(INDEX(Tbl_HomeFabricTypes[Lint Conversion Factor],MATCH(O76,Tbl_HomeFabricTypes[Product Fabric Type],0))*Q76/1000,0)</f>
        <v>0</v>
      </c>
      <c r="S76" s="95"/>
      <c r="T76" s="172">
        <f>IFERROR(INDEX(Tbl_AvgPercCotton[Average % Cotton],MATCH(S76,Tbl_AvgPercCotton[Blends],0)),0)</f>
        <v>0</v>
      </c>
      <c r="U76" s="170"/>
      <c r="V76" s="96">
        <f t="shared" si="8"/>
        <v>0</v>
      </c>
      <c r="W76" s="19"/>
      <c r="X76" s="13"/>
      <c r="Y76" s="13"/>
    </row>
    <row r="77" spans="1:25">
      <c r="A77" s="35"/>
      <c r="B77" s="93" t="s">
        <v>94</v>
      </c>
      <c r="C77" s="97"/>
      <c r="D77" s="93"/>
      <c r="E77" s="94">
        <f t="shared" si="9"/>
        <v>0</v>
      </c>
      <c r="F77" s="94">
        <f>IFERROR(INDEX(Tbl_ProductList[Product Weight (g)],MATCH(B77 &amp; "|" &amp; C77,Tbl_ProductList[Product Weight Lookup],0)),0)</f>
        <v>0</v>
      </c>
      <c r="G77" s="150">
        <f>IFERROR(INDEX(Tbl_ApparelFabricTypes[Lint Conversion Factor],MATCH(D77,Tbl_ApparelFabricTypes[Product Fabric Type],0))*F77/1000,0)</f>
        <v>0</v>
      </c>
      <c r="H77" s="143"/>
      <c r="I77" s="172">
        <f>IFERROR(INDEX(Tbl_AvgPercCotton[Average % Cotton],MATCH(H77,Tbl_AvgPercCotton[Blends],0)),0)</f>
        <v>0</v>
      </c>
      <c r="J77" s="170"/>
      <c r="K77" s="96">
        <f t="shared" si="10"/>
        <v>0</v>
      </c>
      <c r="L77" s="42"/>
      <c r="M77" s="93" t="s">
        <v>87</v>
      </c>
      <c r="N77" s="97"/>
      <c r="O77" s="93"/>
      <c r="P77" s="94">
        <f t="shared" si="7"/>
        <v>0</v>
      </c>
      <c r="Q77" s="94">
        <f>IFERROR(INDEX(Tbl_ProductList[Product Weight (g)],MATCH(M77 &amp; "|" &amp; N77,Tbl_ProductList[Product Weight Lookup],0)),0)</f>
        <v>0</v>
      </c>
      <c r="R77" s="150">
        <f>IFERROR(INDEX(Tbl_HomeFabricTypes[Lint Conversion Factor],MATCH(O77,Tbl_HomeFabricTypes[Product Fabric Type],0))*Q77/1000,0)</f>
        <v>0</v>
      </c>
      <c r="S77" s="95"/>
      <c r="T77" s="172">
        <f>IFERROR(INDEX(Tbl_AvgPercCotton[Average % Cotton],MATCH(S77,Tbl_AvgPercCotton[Blends],0)),0)</f>
        <v>0</v>
      </c>
      <c r="U77" s="170"/>
      <c r="V77" s="96">
        <f t="shared" si="8"/>
        <v>0</v>
      </c>
      <c r="W77" s="19"/>
      <c r="X77" s="13"/>
      <c r="Y77" s="13"/>
    </row>
    <row r="78" spans="1:25">
      <c r="A78" s="35"/>
      <c r="B78" s="93" t="s">
        <v>94</v>
      </c>
      <c r="C78" s="97"/>
      <c r="D78" s="93"/>
      <c r="E78" s="94">
        <f t="shared" si="9"/>
        <v>0</v>
      </c>
      <c r="F78" s="94">
        <f>IFERROR(INDEX(Tbl_ProductList[Product Weight (g)],MATCH(B78 &amp; "|" &amp; C78,Tbl_ProductList[Product Weight Lookup],0)),0)</f>
        <v>0</v>
      </c>
      <c r="G78" s="150">
        <f>IFERROR(INDEX(Tbl_ApparelFabricTypes[Lint Conversion Factor],MATCH(D78,Tbl_ApparelFabricTypes[Product Fabric Type],0))*F78/1000,0)</f>
        <v>0</v>
      </c>
      <c r="H78" s="143"/>
      <c r="I78" s="172">
        <f>IFERROR(INDEX(Tbl_AvgPercCotton[Average % Cotton],MATCH(H78,Tbl_AvgPercCotton[Blends],0)),0)</f>
        <v>0</v>
      </c>
      <c r="J78" s="170"/>
      <c r="K78" s="96">
        <f t="shared" si="10"/>
        <v>0</v>
      </c>
      <c r="L78" s="42"/>
      <c r="M78" s="93" t="s">
        <v>87</v>
      </c>
      <c r="N78" s="97"/>
      <c r="O78" s="93"/>
      <c r="P78" s="94">
        <f t="shared" si="7"/>
        <v>0</v>
      </c>
      <c r="Q78" s="94">
        <f>IFERROR(INDEX(Tbl_ProductList[Product Weight (g)],MATCH(M78 &amp; "|" &amp; N78,Tbl_ProductList[Product Weight Lookup],0)),0)</f>
        <v>0</v>
      </c>
      <c r="R78" s="150">
        <f>IFERROR(INDEX(Tbl_HomeFabricTypes[Lint Conversion Factor],MATCH(O78,Tbl_HomeFabricTypes[Product Fabric Type],0))*Q78/1000,0)</f>
        <v>0</v>
      </c>
      <c r="S78" s="95"/>
      <c r="T78" s="172">
        <f>IFERROR(INDEX(Tbl_AvgPercCotton[Average % Cotton],MATCH(S78,Tbl_AvgPercCotton[Blends],0)),0)</f>
        <v>0</v>
      </c>
      <c r="U78" s="170"/>
      <c r="V78" s="96">
        <f t="shared" si="8"/>
        <v>0</v>
      </c>
      <c r="W78" s="19"/>
      <c r="X78" s="13"/>
      <c r="Y78" s="13"/>
    </row>
    <row r="79" spans="1:25">
      <c r="A79" s="35"/>
      <c r="B79" s="93" t="s">
        <v>94</v>
      </c>
      <c r="C79" s="97"/>
      <c r="D79" s="93"/>
      <c r="E79" s="94">
        <f t="shared" si="9"/>
        <v>0</v>
      </c>
      <c r="F79" s="94">
        <f>IFERROR(INDEX(Tbl_ProductList[Product Weight (g)],MATCH(B79 &amp; "|" &amp; C79,Tbl_ProductList[Product Weight Lookup],0)),0)</f>
        <v>0</v>
      </c>
      <c r="G79" s="150">
        <f>IFERROR(INDEX(Tbl_ApparelFabricTypes[Lint Conversion Factor],MATCH(D79,Tbl_ApparelFabricTypes[Product Fabric Type],0))*F79/1000,0)</f>
        <v>0</v>
      </c>
      <c r="H79" s="143"/>
      <c r="I79" s="172">
        <f>IFERROR(INDEX(Tbl_AvgPercCotton[Average % Cotton],MATCH(H79,Tbl_AvgPercCotton[Blends],0)),0)</f>
        <v>0</v>
      </c>
      <c r="J79" s="170"/>
      <c r="K79" s="96">
        <f t="shared" si="10"/>
        <v>0</v>
      </c>
      <c r="L79" s="42"/>
      <c r="M79" s="93" t="s">
        <v>87</v>
      </c>
      <c r="N79" s="97"/>
      <c r="O79" s="93"/>
      <c r="P79" s="94">
        <f t="shared" si="7"/>
        <v>0</v>
      </c>
      <c r="Q79" s="94">
        <f>IFERROR(INDEX(Tbl_ProductList[Product Weight (g)],MATCH(M79 &amp; "|" &amp; N79,Tbl_ProductList[Product Weight Lookup],0)),0)</f>
        <v>0</v>
      </c>
      <c r="R79" s="150">
        <f>IFERROR(INDEX(Tbl_HomeFabricTypes[Lint Conversion Factor],MATCH(O79,Tbl_HomeFabricTypes[Product Fabric Type],0))*Q79/1000,0)</f>
        <v>0</v>
      </c>
      <c r="S79" s="95"/>
      <c r="T79" s="172">
        <f>IFERROR(INDEX(Tbl_AvgPercCotton[Average % Cotton],MATCH(S79,Tbl_AvgPercCotton[Blends],0)),0)</f>
        <v>0</v>
      </c>
      <c r="U79" s="170"/>
      <c r="V79" s="96">
        <f t="shared" si="8"/>
        <v>0</v>
      </c>
      <c r="W79" s="19"/>
      <c r="X79" s="13"/>
      <c r="Y79" s="13"/>
    </row>
    <row r="80" spans="1:25" ht="15.6">
      <c r="A80" s="35"/>
      <c r="B80" s="93" t="s">
        <v>94</v>
      </c>
      <c r="C80" s="97"/>
      <c r="D80" s="93"/>
      <c r="E80" s="94">
        <f t="shared" si="9"/>
        <v>0</v>
      </c>
      <c r="F80" s="94">
        <f>IFERROR(INDEX(Tbl_ProductList[Product Weight (g)],MATCH(B80 &amp; "|" &amp; C80,Tbl_ProductList[Product Weight Lookup],0)),0)</f>
        <v>0</v>
      </c>
      <c r="G80" s="150">
        <f>IFERROR(INDEX(Tbl_ApparelFabricTypes[Lint Conversion Factor],MATCH(D80,Tbl_ApparelFabricTypes[Product Fabric Type],0))*F80/1000,0)</f>
        <v>0</v>
      </c>
      <c r="H80" s="143"/>
      <c r="I80" s="172">
        <f>IFERROR(INDEX(Tbl_AvgPercCotton[Average % Cotton],MATCH(H80,Tbl_AvgPercCotton[Blends],0)),0)</f>
        <v>0</v>
      </c>
      <c r="J80" s="170"/>
      <c r="K80" s="96">
        <f t="shared" si="10"/>
        <v>0</v>
      </c>
      <c r="L80" s="42"/>
      <c r="M80" s="231"/>
      <c r="N80" s="382" t="s">
        <v>95</v>
      </c>
      <c r="O80" s="383"/>
      <c r="P80" s="383"/>
      <c r="Q80" s="383"/>
      <c r="R80" s="383"/>
      <c r="S80" s="383"/>
      <c r="T80" s="383"/>
      <c r="U80" s="383"/>
      <c r="V80" s="384"/>
      <c r="W80" s="19"/>
      <c r="X80" s="13"/>
      <c r="Y80" s="13"/>
    </row>
    <row r="81" spans="1:25">
      <c r="A81" s="35"/>
      <c r="B81" s="93" t="s">
        <v>94</v>
      </c>
      <c r="C81" s="97"/>
      <c r="D81" s="93"/>
      <c r="E81" s="94">
        <f t="shared" si="9"/>
        <v>0</v>
      </c>
      <c r="F81" s="94">
        <f>IFERROR(INDEX(Tbl_ProductList[Product Weight (g)],MATCH(B81 &amp; "|" &amp; C81,Tbl_ProductList[Product Weight Lookup],0)),0)</f>
        <v>0</v>
      </c>
      <c r="G81" s="150">
        <f>IFERROR(INDEX(Tbl_ApparelFabricTypes[Lint Conversion Factor],MATCH(D81,Tbl_ApparelFabricTypes[Product Fabric Type],0))*F81/1000,0)</f>
        <v>0</v>
      </c>
      <c r="H81" s="143"/>
      <c r="I81" s="172">
        <f>IFERROR(INDEX(Tbl_AvgPercCotton[Average % Cotton],MATCH(H81,Tbl_AvgPercCotton[Blends],0)),0)</f>
        <v>0</v>
      </c>
      <c r="J81" s="170"/>
      <c r="K81" s="96">
        <f t="shared" si="10"/>
        <v>0</v>
      </c>
      <c r="L81" s="42"/>
      <c r="M81" s="93" t="s">
        <v>96</v>
      </c>
      <c r="N81" s="97" t="s">
        <v>97</v>
      </c>
      <c r="O81" s="93"/>
      <c r="P81" s="94">
        <f t="shared" ref="P81:P104" si="11">IF(O81&lt;="",1,0)*U81*T81</f>
        <v>0</v>
      </c>
      <c r="Q81" s="94">
        <f>IFERROR(INDEX(Tbl_ProductList[Product Weight (g)],MATCH(M81 &amp; "|" &amp; N81,Tbl_ProductList[Product Weight Lookup],0)),0)</f>
        <v>200</v>
      </c>
      <c r="R81" s="150">
        <f>IFERROR(INDEX(Tbl_HomeFabricTypes[Lint Conversion Factor],MATCH(O81,Tbl_HomeFabricTypes[Product Fabric Type],0))*Q81/1000,0)</f>
        <v>0</v>
      </c>
      <c r="S81" s="95"/>
      <c r="T81" s="172">
        <f>IFERROR(INDEX(Tbl_AvgPercCotton[Average % Cotton],MATCH(S81,Tbl_AvgPercCotton[Blends],0)),0)</f>
        <v>0</v>
      </c>
      <c r="U81" s="170"/>
      <c r="V81" s="96">
        <f t="shared" ref="V81:V104" si="12">R81*(T81)*U81</f>
        <v>0</v>
      </c>
      <c r="W81" s="19"/>
      <c r="X81" s="13"/>
      <c r="Y81" s="13"/>
    </row>
    <row r="82" spans="1:25">
      <c r="A82" s="35"/>
      <c r="B82" s="93" t="s">
        <v>94</v>
      </c>
      <c r="C82" s="97"/>
      <c r="D82" s="93"/>
      <c r="E82" s="94">
        <f t="shared" si="9"/>
        <v>0</v>
      </c>
      <c r="F82" s="94">
        <f>IFERROR(INDEX(Tbl_ProductList[Product Weight (g)],MATCH(B82 &amp; "|" &amp; C82,Tbl_ProductList[Product Weight Lookup],0)),0)</f>
        <v>0</v>
      </c>
      <c r="G82" s="150">
        <f>IFERROR(INDEX(Tbl_ApparelFabricTypes[Lint Conversion Factor],MATCH(D82,Tbl_ApparelFabricTypes[Product Fabric Type],0))*F82/1000,0)</f>
        <v>0</v>
      </c>
      <c r="H82" s="143"/>
      <c r="I82" s="172">
        <f>IFERROR(INDEX(Tbl_AvgPercCotton[Average % Cotton],MATCH(H82,Tbl_AvgPercCotton[Blends],0)),0)</f>
        <v>0</v>
      </c>
      <c r="J82" s="170"/>
      <c r="K82" s="96">
        <f t="shared" si="10"/>
        <v>0</v>
      </c>
      <c r="L82" s="42"/>
      <c r="M82" s="93" t="s">
        <v>96</v>
      </c>
      <c r="N82" s="97" t="s">
        <v>98</v>
      </c>
      <c r="O82" s="93"/>
      <c r="P82" s="94">
        <f t="shared" si="11"/>
        <v>0</v>
      </c>
      <c r="Q82" s="94">
        <f>IFERROR(INDEX(Tbl_ProductList[Product Weight (g)],MATCH(M82 &amp; "|" &amp; N82,Tbl_ProductList[Product Weight Lookup],0)),0)</f>
        <v>238</v>
      </c>
      <c r="R82" s="150">
        <f>IFERROR(INDEX(Tbl_HomeFabricTypes[Lint Conversion Factor],MATCH(O82,Tbl_HomeFabricTypes[Product Fabric Type],0))*Q82/1000,0)</f>
        <v>0</v>
      </c>
      <c r="S82" s="95"/>
      <c r="T82" s="172">
        <f>IFERROR(INDEX(Tbl_AvgPercCotton[Average % Cotton],MATCH(S82,Tbl_AvgPercCotton[Blends],0)),0)</f>
        <v>0</v>
      </c>
      <c r="U82" s="170"/>
      <c r="V82" s="96">
        <f t="shared" si="12"/>
        <v>0</v>
      </c>
      <c r="W82" s="19"/>
      <c r="X82" s="13"/>
      <c r="Y82" s="13"/>
    </row>
    <row r="83" spans="1:25">
      <c r="A83" s="35"/>
      <c r="B83" s="93" t="s">
        <v>94</v>
      </c>
      <c r="C83" s="97"/>
      <c r="D83" s="93"/>
      <c r="E83" s="94">
        <f t="shared" si="9"/>
        <v>0</v>
      </c>
      <c r="F83" s="94">
        <f>IFERROR(INDEX(Tbl_ProductList[Product Weight (g)],MATCH(B83 &amp; "|" &amp; C83,Tbl_ProductList[Product Weight Lookup],0)),0)</f>
        <v>0</v>
      </c>
      <c r="G83" s="150">
        <f>IFERROR(INDEX(Tbl_ApparelFabricTypes[Lint Conversion Factor],MATCH(D83,Tbl_ApparelFabricTypes[Product Fabric Type],0))*F83/1000,0)</f>
        <v>0</v>
      </c>
      <c r="H83" s="143"/>
      <c r="I83" s="172">
        <f>IFERROR(INDEX(Tbl_AvgPercCotton[Average % Cotton],MATCH(H83,Tbl_AvgPercCotton[Blends],0)),0)</f>
        <v>0</v>
      </c>
      <c r="J83" s="170"/>
      <c r="K83" s="96">
        <f t="shared" si="10"/>
        <v>0</v>
      </c>
      <c r="L83" s="42"/>
      <c r="M83" s="93" t="s">
        <v>96</v>
      </c>
      <c r="N83" s="97" t="s">
        <v>99</v>
      </c>
      <c r="O83" s="93"/>
      <c r="P83" s="94">
        <f t="shared" si="11"/>
        <v>0</v>
      </c>
      <c r="Q83" s="94">
        <f>IFERROR(INDEX(Tbl_ProductList[Product Weight (g)],MATCH(M83 &amp; "|" &amp; N83,Tbl_ProductList[Product Weight Lookup],0)),0)</f>
        <v>271</v>
      </c>
      <c r="R83" s="150">
        <f>IFERROR(INDEX(Tbl_HomeFabricTypes[Lint Conversion Factor],MATCH(O83,Tbl_HomeFabricTypes[Product Fabric Type],0))*Q83/1000,0)</f>
        <v>0</v>
      </c>
      <c r="S83" s="95"/>
      <c r="T83" s="172">
        <f>IFERROR(INDEX(Tbl_AvgPercCotton[Average % Cotton],MATCH(S83,Tbl_AvgPercCotton[Blends],0)),0)</f>
        <v>0</v>
      </c>
      <c r="U83" s="170"/>
      <c r="V83" s="96">
        <f t="shared" si="12"/>
        <v>0</v>
      </c>
      <c r="W83" s="19"/>
      <c r="X83" s="13"/>
      <c r="Y83" s="13"/>
    </row>
    <row r="84" spans="1:25">
      <c r="A84" s="35"/>
      <c r="B84" s="93" t="s">
        <v>94</v>
      </c>
      <c r="C84" s="97"/>
      <c r="D84" s="93"/>
      <c r="E84" s="94">
        <f t="shared" si="9"/>
        <v>0</v>
      </c>
      <c r="F84" s="94">
        <f>IFERROR(INDEX(Tbl_ProductList[Product Weight (g)],MATCH(B84 &amp; "|" &amp; C84,Tbl_ProductList[Product Weight Lookup],0)),0)</f>
        <v>0</v>
      </c>
      <c r="G84" s="150">
        <f>IFERROR(INDEX(Tbl_ApparelFabricTypes[Lint Conversion Factor],MATCH(D84,Tbl_ApparelFabricTypes[Product Fabric Type],0))*F84/1000,0)</f>
        <v>0</v>
      </c>
      <c r="H84" s="143"/>
      <c r="I84" s="172">
        <f>IFERROR(INDEX(Tbl_AvgPercCotton[Average % Cotton],MATCH(H84,Tbl_AvgPercCotton[Blends],0)),0)</f>
        <v>0</v>
      </c>
      <c r="J84" s="170"/>
      <c r="K84" s="96">
        <f t="shared" si="10"/>
        <v>0</v>
      </c>
      <c r="L84" s="42"/>
      <c r="M84" s="93" t="s">
        <v>96</v>
      </c>
      <c r="N84" s="97" t="s">
        <v>100</v>
      </c>
      <c r="O84" s="93"/>
      <c r="P84" s="94">
        <f t="shared" si="11"/>
        <v>0</v>
      </c>
      <c r="Q84" s="94">
        <f>IFERROR(INDEX(Tbl_ProductList[Product Weight (g)],MATCH(M84 &amp; "|" &amp; N84,Tbl_ProductList[Product Weight Lookup],0)),0)</f>
        <v>304</v>
      </c>
      <c r="R84" s="150">
        <f>IFERROR(INDEX(Tbl_HomeFabricTypes[Lint Conversion Factor],MATCH(O84,Tbl_HomeFabricTypes[Product Fabric Type],0))*Q84/1000,0)</f>
        <v>0</v>
      </c>
      <c r="S84" s="95"/>
      <c r="T84" s="172">
        <f>IFERROR(INDEX(Tbl_AvgPercCotton[Average % Cotton],MATCH(S84,Tbl_AvgPercCotton[Blends],0)),0)</f>
        <v>0</v>
      </c>
      <c r="U84" s="170"/>
      <c r="V84" s="96">
        <f t="shared" si="12"/>
        <v>0</v>
      </c>
      <c r="W84" s="19"/>
      <c r="X84" s="13"/>
      <c r="Y84" s="13"/>
    </row>
    <row r="85" spans="1:25">
      <c r="A85" s="35"/>
      <c r="B85" s="93" t="s">
        <v>94</v>
      </c>
      <c r="C85" s="97"/>
      <c r="D85" s="93"/>
      <c r="E85" s="94">
        <f t="shared" si="9"/>
        <v>0</v>
      </c>
      <c r="F85" s="94">
        <f>IFERROR(INDEX(Tbl_ProductList[Product Weight (g)],MATCH(B85 &amp; "|" &amp; C85,Tbl_ProductList[Product Weight Lookup],0)),0)</f>
        <v>0</v>
      </c>
      <c r="G85" s="150">
        <f>IFERROR(INDEX(Tbl_ApparelFabricTypes[Lint Conversion Factor],MATCH(D85,Tbl_ApparelFabricTypes[Product Fabric Type],0))*F85/1000,0)</f>
        <v>0</v>
      </c>
      <c r="H85" s="143"/>
      <c r="I85" s="172">
        <f>IFERROR(INDEX(Tbl_AvgPercCotton[Average % Cotton],MATCH(H85,Tbl_AvgPercCotton[Blends],0)),0)</f>
        <v>0</v>
      </c>
      <c r="J85" s="170"/>
      <c r="K85" s="96">
        <f t="shared" si="10"/>
        <v>0</v>
      </c>
      <c r="L85" s="42"/>
      <c r="M85" s="93" t="s">
        <v>96</v>
      </c>
      <c r="N85" s="97" t="s">
        <v>101</v>
      </c>
      <c r="O85" s="93"/>
      <c r="P85" s="94">
        <f t="shared" si="11"/>
        <v>0</v>
      </c>
      <c r="Q85" s="94">
        <f>IFERROR(INDEX(Tbl_ProductList[Product Weight (g)],MATCH(M85 &amp; "|" &amp; N85,Tbl_ProductList[Product Weight Lookup],0)),0)</f>
        <v>318</v>
      </c>
      <c r="R85" s="150">
        <f>IFERROR(INDEX(Tbl_HomeFabricTypes[Lint Conversion Factor],MATCH(O85,Tbl_HomeFabricTypes[Product Fabric Type],0))*Q85/1000,0)</f>
        <v>0</v>
      </c>
      <c r="S85" s="95"/>
      <c r="T85" s="172">
        <f>IFERROR(INDEX(Tbl_AvgPercCotton[Average % Cotton],MATCH(S85,Tbl_AvgPercCotton[Blends],0)),0)</f>
        <v>0</v>
      </c>
      <c r="U85" s="170"/>
      <c r="V85" s="96">
        <f t="shared" si="12"/>
        <v>0</v>
      </c>
      <c r="W85" s="19"/>
      <c r="X85" s="13"/>
      <c r="Y85" s="13"/>
    </row>
    <row r="86" spans="1:25">
      <c r="A86" s="35"/>
      <c r="B86" s="93" t="s">
        <v>94</v>
      </c>
      <c r="C86" s="97"/>
      <c r="D86" s="93"/>
      <c r="E86" s="94">
        <f t="shared" si="9"/>
        <v>0</v>
      </c>
      <c r="F86" s="94">
        <f>IFERROR(INDEX(Tbl_ProductList[Product Weight (g)],MATCH(B86 &amp; "|" &amp; C86,Tbl_ProductList[Product Weight Lookup],0)),0)</f>
        <v>0</v>
      </c>
      <c r="G86" s="150">
        <f>IFERROR(INDEX(Tbl_ApparelFabricTypes[Lint Conversion Factor],MATCH(D86,Tbl_ApparelFabricTypes[Product Fabric Type],0))*F86/1000,0)</f>
        <v>0</v>
      </c>
      <c r="H86" s="143"/>
      <c r="I86" s="172">
        <f>IFERROR(INDEX(Tbl_AvgPercCotton[Average % Cotton],MATCH(H86,Tbl_AvgPercCotton[Blends],0)),0)</f>
        <v>0</v>
      </c>
      <c r="J86" s="170"/>
      <c r="K86" s="96">
        <f t="shared" si="10"/>
        <v>0</v>
      </c>
      <c r="L86" s="42"/>
      <c r="M86" s="93" t="s">
        <v>96</v>
      </c>
      <c r="N86" s="97" t="s">
        <v>102</v>
      </c>
      <c r="O86" s="93"/>
      <c r="P86" s="94">
        <f t="shared" si="11"/>
        <v>0</v>
      </c>
      <c r="Q86" s="94">
        <f>IFERROR(INDEX(Tbl_ProductList[Product Weight (g)],MATCH(M86 &amp; "|" &amp; N86,Tbl_ProductList[Product Weight Lookup],0)),0)</f>
        <v>380</v>
      </c>
      <c r="R86" s="150">
        <f>IFERROR(INDEX(Tbl_HomeFabricTypes[Lint Conversion Factor],MATCH(O86,Tbl_HomeFabricTypes[Product Fabric Type],0))*Q86/1000,0)</f>
        <v>0</v>
      </c>
      <c r="S86" s="95"/>
      <c r="T86" s="172">
        <f>IFERROR(INDEX(Tbl_AvgPercCotton[Average % Cotton],MATCH(S86,Tbl_AvgPercCotton[Blends],0)),0)</f>
        <v>0</v>
      </c>
      <c r="U86" s="170"/>
      <c r="V86" s="96">
        <f t="shared" si="12"/>
        <v>0</v>
      </c>
      <c r="W86" s="26"/>
      <c r="X86" s="23"/>
      <c r="Y86" s="13"/>
    </row>
    <row r="87" spans="1:25">
      <c r="A87" s="35"/>
      <c r="B87" s="93" t="s">
        <v>94</v>
      </c>
      <c r="C87" s="97"/>
      <c r="D87" s="93"/>
      <c r="E87" s="94">
        <f t="shared" si="9"/>
        <v>0</v>
      </c>
      <c r="F87" s="94">
        <f>IFERROR(INDEX(Tbl_ProductList[Product Weight (g)],MATCH(B87 &amp; "|" &amp; C87,Tbl_ProductList[Product Weight Lookup],0)),0)</f>
        <v>0</v>
      </c>
      <c r="G87" s="150">
        <f>IFERROR(INDEX(Tbl_ApparelFabricTypes[Lint Conversion Factor],MATCH(D87,Tbl_ApparelFabricTypes[Product Fabric Type],0))*F87/1000,0)</f>
        <v>0</v>
      </c>
      <c r="H87" s="143"/>
      <c r="I87" s="172">
        <f>IFERROR(INDEX(Tbl_AvgPercCotton[Average % Cotton],MATCH(H87,Tbl_AvgPercCotton[Blends],0)),0)</f>
        <v>0</v>
      </c>
      <c r="J87" s="170"/>
      <c r="K87" s="96">
        <f t="shared" si="10"/>
        <v>0</v>
      </c>
      <c r="L87" s="42"/>
      <c r="M87" s="93" t="s">
        <v>96</v>
      </c>
      <c r="N87" s="97"/>
      <c r="O87" s="93"/>
      <c r="P87" s="94">
        <f t="shared" si="11"/>
        <v>0</v>
      </c>
      <c r="Q87" s="94">
        <f>IFERROR(INDEX(Tbl_ProductList[Product Weight (g)],MATCH(M87 &amp; "|" &amp; N87,Tbl_ProductList[Product Weight Lookup],0)),0)</f>
        <v>0</v>
      </c>
      <c r="R87" s="150">
        <f>IFERROR(INDEX(Tbl_HomeFabricTypes[Lint Conversion Factor],MATCH(O87,Tbl_HomeFabricTypes[Product Fabric Type],0))*Q87/1000,0)</f>
        <v>0</v>
      </c>
      <c r="S87" s="95"/>
      <c r="T87" s="172">
        <f>IFERROR(INDEX(Tbl_AvgPercCotton[Average % Cotton],MATCH(S87,Tbl_AvgPercCotton[Blends],0)),0)</f>
        <v>0</v>
      </c>
      <c r="U87" s="170"/>
      <c r="V87" s="96">
        <f t="shared" si="12"/>
        <v>0</v>
      </c>
      <c r="W87" s="19"/>
      <c r="X87" s="27"/>
      <c r="Y87" s="23"/>
    </row>
    <row r="88" spans="1:25">
      <c r="A88" s="35"/>
      <c r="B88" s="93" t="s">
        <v>94</v>
      </c>
      <c r="C88" s="97"/>
      <c r="D88" s="93"/>
      <c r="E88" s="94">
        <f t="shared" si="9"/>
        <v>0</v>
      </c>
      <c r="F88" s="94">
        <f>IFERROR(INDEX(Tbl_ProductList[Product Weight (g)],MATCH(B88 &amp; "|" &amp; C88,Tbl_ProductList[Product Weight Lookup],0)),0)</f>
        <v>0</v>
      </c>
      <c r="G88" s="150">
        <f>IFERROR(INDEX(Tbl_ApparelFabricTypes[Lint Conversion Factor],MATCH(D88,Tbl_ApparelFabricTypes[Product Fabric Type],0))*F88/1000,0)</f>
        <v>0</v>
      </c>
      <c r="H88" s="143"/>
      <c r="I88" s="172">
        <f>IFERROR(INDEX(Tbl_AvgPercCotton[Average % Cotton],MATCH(H88,Tbl_AvgPercCotton[Blends],0)),0)</f>
        <v>0</v>
      </c>
      <c r="J88" s="170"/>
      <c r="K88" s="96">
        <f t="shared" si="10"/>
        <v>0</v>
      </c>
      <c r="L88" s="42"/>
      <c r="M88" s="93" t="s">
        <v>96</v>
      </c>
      <c r="N88" s="97"/>
      <c r="O88" s="93"/>
      <c r="P88" s="94">
        <f t="shared" si="11"/>
        <v>0</v>
      </c>
      <c r="Q88" s="94">
        <f>IFERROR(INDEX(Tbl_ProductList[Product Weight (g)],MATCH(M88 &amp; "|" &amp; N88,Tbl_ProductList[Product Weight Lookup],0)),0)</f>
        <v>0</v>
      </c>
      <c r="R88" s="150">
        <f>IFERROR(INDEX(Tbl_HomeFabricTypes[Lint Conversion Factor],MATCH(O88,Tbl_HomeFabricTypes[Product Fabric Type],0))*Q88/1000,0)</f>
        <v>0</v>
      </c>
      <c r="S88" s="95"/>
      <c r="T88" s="172">
        <f>IFERROR(INDEX(Tbl_AvgPercCotton[Average % Cotton],MATCH(S88,Tbl_AvgPercCotton[Blends],0)),0)</f>
        <v>0</v>
      </c>
      <c r="U88" s="170"/>
      <c r="V88" s="96">
        <f t="shared" si="12"/>
        <v>0</v>
      </c>
      <c r="W88" s="19"/>
      <c r="X88" s="28"/>
      <c r="Y88" s="23"/>
    </row>
    <row r="89" spans="1:25">
      <c r="A89" s="35"/>
      <c r="B89" s="93" t="s">
        <v>94</v>
      </c>
      <c r="C89" s="97"/>
      <c r="D89" s="93"/>
      <c r="E89" s="94">
        <f t="shared" si="9"/>
        <v>0</v>
      </c>
      <c r="F89" s="94">
        <f>IFERROR(INDEX(Tbl_ProductList[Product Weight (g)],MATCH(B89 &amp; "|" &amp; C89,Tbl_ProductList[Product Weight Lookup],0)),0)</f>
        <v>0</v>
      </c>
      <c r="G89" s="150">
        <f>IFERROR(INDEX(Tbl_ApparelFabricTypes[Lint Conversion Factor],MATCH(D89,Tbl_ApparelFabricTypes[Product Fabric Type],0))*F89/1000,0)</f>
        <v>0</v>
      </c>
      <c r="H89" s="143"/>
      <c r="I89" s="172">
        <f>IFERROR(INDEX(Tbl_AvgPercCotton[Average % Cotton],MATCH(H89,Tbl_AvgPercCotton[Blends],0)),0)</f>
        <v>0</v>
      </c>
      <c r="J89" s="170"/>
      <c r="K89" s="96">
        <f t="shared" si="10"/>
        <v>0</v>
      </c>
      <c r="L89" s="42"/>
      <c r="M89" s="93" t="s">
        <v>96</v>
      </c>
      <c r="N89" s="97"/>
      <c r="O89" s="93"/>
      <c r="P89" s="94">
        <f t="shared" si="11"/>
        <v>0</v>
      </c>
      <c r="Q89" s="94">
        <f>IFERROR(INDEX(Tbl_ProductList[Product Weight (g)],MATCH(M89 &amp; "|" &amp; N89,Tbl_ProductList[Product Weight Lookup],0)),0)</f>
        <v>0</v>
      </c>
      <c r="R89" s="150">
        <f>IFERROR(INDEX(Tbl_HomeFabricTypes[Lint Conversion Factor],MATCH(O89,Tbl_HomeFabricTypes[Product Fabric Type],0))*Q89/1000,0)</f>
        <v>0</v>
      </c>
      <c r="S89" s="95"/>
      <c r="T89" s="172">
        <f>IFERROR(INDEX(Tbl_AvgPercCotton[Average % Cotton],MATCH(S89,Tbl_AvgPercCotton[Blends],0)),0)</f>
        <v>0</v>
      </c>
      <c r="U89" s="170"/>
      <c r="V89" s="96">
        <f t="shared" si="12"/>
        <v>0</v>
      </c>
      <c r="W89" s="19"/>
      <c r="X89" s="23"/>
      <c r="Y89" s="23"/>
    </row>
    <row r="90" spans="1:25">
      <c r="A90" s="35"/>
      <c r="B90" s="93" t="s">
        <v>94</v>
      </c>
      <c r="C90" s="97"/>
      <c r="D90" s="93"/>
      <c r="E90" s="94">
        <f t="shared" si="9"/>
        <v>0</v>
      </c>
      <c r="F90" s="94">
        <f>IFERROR(INDEX(Tbl_ProductList[Product Weight (g)],MATCH(B90 &amp; "|" &amp; C90,Tbl_ProductList[Product Weight Lookup],0)),0)</f>
        <v>0</v>
      </c>
      <c r="G90" s="150">
        <f>IFERROR(INDEX(Tbl_ApparelFabricTypes[Lint Conversion Factor],MATCH(D90,Tbl_ApparelFabricTypes[Product Fabric Type],0))*F90/1000,0)</f>
        <v>0</v>
      </c>
      <c r="H90" s="143"/>
      <c r="I90" s="172">
        <f>IFERROR(INDEX(Tbl_AvgPercCotton[Average % Cotton],MATCH(H90,Tbl_AvgPercCotton[Blends],0)),0)</f>
        <v>0</v>
      </c>
      <c r="J90" s="170"/>
      <c r="K90" s="96">
        <f t="shared" si="10"/>
        <v>0</v>
      </c>
      <c r="L90" s="42"/>
      <c r="M90" s="93" t="s">
        <v>96</v>
      </c>
      <c r="N90" s="97"/>
      <c r="O90" s="93"/>
      <c r="P90" s="94">
        <f t="shared" si="11"/>
        <v>0</v>
      </c>
      <c r="Q90" s="94">
        <f>IFERROR(INDEX(Tbl_ProductList[Product Weight (g)],MATCH(M90 &amp; "|" &amp; N90,Tbl_ProductList[Product Weight Lookup],0)),0)</f>
        <v>0</v>
      </c>
      <c r="R90" s="150">
        <f>IFERROR(INDEX(Tbl_HomeFabricTypes[Lint Conversion Factor],MATCH(O90,Tbl_HomeFabricTypes[Product Fabric Type],0))*Q90/1000,0)</f>
        <v>0</v>
      </c>
      <c r="S90" s="95"/>
      <c r="T90" s="172">
        <f>IFERROR(INDEX(Tbl_AvgPercCotton[Average % Cotton],MATCH(S90,Tbl_AvgPercCotton[Blends],0)),0)</f>
        <v>0</v>
      </c>
      <c r="U90" s="170"/>
      <c r="V90" s="96">
        <f t="shared" si="12"/>
        <v>0</v>
      </c>
      <c r="W90" s="19"/>
      <c r="X90" s="23"/>
      <c r="Y90" s="23"/>
    </row>
    <row r="91" spans="1:25">
      <c r="A91" s="35"/>
      <c r="B91" s="93" t="s">
        <v>94</v>
      </c>
      <c r="C91" s="97"/>
      <c r="D91" s="93"/>
      <c r="E91" s="94">
        <f t="shared" si="9"/>
        <v>0</v>
      </c>
      <c r="F91" s="94">
        <f>IFERROR(INDEX(Tbl_ProductList[Product Weight (g)],MATCH(B91 &amp; "|" &amp; C91,Tbl_ProductList[Product Weight Lookup],0)),0)</f>
        <v>0</v>
      </c>
      <c r="G91" s="150">
        <f>IFERROR(INDEX(Tbl_ApparelFabricTypes[Lint Conversion Factor],MATCH(D91,Tbl_ApparelFabricTypes[Product Fabric Type],0))*F91/1000,0)</f>
        <v>0</v>
      </c>
      <c r="H91" s="143"/>
      <c r="I91" s="172">
        <f>IFERROR(INDEX(Tbl_AvgPercCotton[Average % Cotton],MATCH(H91,Tbl_AvgPercCotton[Blends],0)),0)</f>
        <v>0</v>
      </c>
      <c r="J91" s="170"/>
      <c r="K91" s="96">
        <f t="shared" si="10"/>
        <v>0</v>
      </c>
      <c r="L91" s="42"/>
      <c r="M91" s="93" t="s">
        <v>96</v>
      </c>
      <c r="N91" s="97"/>
      <c r="O91" s="93"/>
      <c r="P91" s="94">
        <f t="shared" si="11"/>
        <v>0</v>
      </c>
      <c r="Q91" s="94">
        <f>IFERROR(INDEX(Tbl_ProductList[Product Weight (g)],MATCH(M91 &amp; "|" &amp; N91,Tbl_ProductList[Product Weight Lookup],0)),0)</f>
        <v>0</v>
      </c>
      <c r="R91" s="150">
        <f>IFERROR(INDEX(Tbl_HomeFabricTypes[Lint Conversion Factor],MATCH(O91,Tbl_HomeFabricTypes[Product Fabric Type],0))*Q91/1000,0)</f>
        <v>0</v>
      </c>
      <c r="S91" s="95"/>
      <c r="T91" s="172">
        <f>IFERROR(INDEX(Tbl_AvgPercCotton[Average % Cotton],MATCH(S91,Tbl_AvgPercCotton[Blends],0)),0)</f>
        <v>0</v>
      </c>
      <c r="U91" s="170"/>
      <c r="V91" s="96">
        <f t="shared" si="12"/>
        <v>0</v>
      </c>
      <c r="W91" s="19"/>
      <c r="X91" s="23"/>
      <c r="Y91" s="23"/>
    </row>
    <row r="92" spans="1:25">
      <c r="A92" s="35"/>
      <c r="B92" s="93" t="s">
        <v>94</v>
      </c>
      <c r="C92" s="97"/>
      <c r="D92" s="93"/>
      <c r="E92" s="94">
        <f t="shared" si="9"/>
        <v>0</v>
      </c>
      <c r="F92" s="94">
        <f>IFERROR(INDEX(Tbl_ProductList[Product Weight (g)],MATCH(B92 &amp; "|" &amp; C92,Tbl_ProductList[Product Weight Lookup],0)),0)</f>
        <v>0</v>
      </c>
      <c r="G92" s="150">
        <f>IFERROR(INDEX(Tbl_ApparelFabricTypes[Lint Conversion Factor],MATCH(D92,Tbl_ApparelFabricTypes[Product Fabric Type],0))*F92/1000,0)</f>
        <v>0</v>
      </c>
      <c r="H92" s="143"/>
      <c r="I92" s="172">
        <f>IFERROR(INDEX(Tbl_AvgPercCotton[Average % Cotton],MATCH(H92,Tbl_AvgPercCotton[Blends],0)),0)</f>
        <v>0</v>
      </c>
      <c r="J92" s="170"/>
      <c r="K92" s="96">
        <f t="shared" si="10"/>
        <v>0</v>
      </c>
      <c r="L92" s="42"/>
      <c r="M92" s="93" t="s">
        <v>96</v>
      </c>
      <c r="N92" s="97"/>
      <c r="O92" s="93"/>
      <c r="P92" s="94">
        <f t="shared" si="11"/>
        <v>0</v>
      </c>
      <c r="Q92" s="94">
        <f>IFERROR(INDEX(Tbl_ProductList[Product Weight (g)],MATCH(M92 &amp; "|" &amp; N92,Tbl_ProductList[Product Weight Lookup],0)),0)</f>
        <v>0</v>
      </c>
      <c r="R92" s="150">
        <f>IFERROR(INDEX(Tbl_HomeFabricTypes[Lint Conversion Factor],MATCH(O92,Tbl_HomeFabricTypes[Product Fabric Type],0))*Q92/1000,0)</f>
        <v>0</v>
      </c>
      <c r="S92" s="95"/>
      <c r="T92" s="172">
        <f>IFERROR(INDEX(Tbl_AvgPercCotton[Average % Cotton],MATCH(S92,Tbl_AvgPercCotton[Blends],0)),0)</f>
        <v>0</v>
      </c>
      <c r="U92" s="170"/>
      <c r="V92" s="96">
        <f t="shared" si="12"/>
        <v>0</v>
      </c>
      <c r="W92" s="19"/>
      <c r="X92" s="23"/>
      <c r="Y92" s="23"/>
    </row>
    <row r="93" spans="1:25">
      <c r="A93" s="35"/>
      <c r="B93" s="93" t="s">
        <v>94</v>
      </c>
      <c r="C93" s="97"/>
      <c r="D93" s="93"/>
      <c r="E93" s="94">
        <f t="shared" si="9"/>
        <v>0</v>
      </c>
      <c r="F93" s="94">
        <f>IFERROR(INDEX(Tbl_ProductList[Product Weight (g)],MATCH(B93 &amp; "|" &amp; C93,Tbl_ProductList[Product Weight Lookup],0)),0)</f>
        <v>0</v>
      </c>
      <c r="G93" s="150">
        <f>IFERROR(INDEX(Tbl_ApparelFabricTypes[Lint Conversion Factor],MATCH(D93,Tbl_ApparelFabricTypes[Product Fabric Type],0))*F93/1000,0)</f>
        <v>0</v>
      </c>
      <c r="H93" s="143"/>
      <c r="I93" s="172">
        <f>IFERROR(INDEX(Tbl_AvgPercCotton[Average % Cotton],MATCH(H93,Tbl_AvgPercCotton[Blends],0)),0)</f>
        <v>0</v>
      </c>
      <c r="J93" s="170"/>
      <c r="K93" s="96">
        <f t="shared" si="10"/>
        <v>0</v>
      </c>
      <c r="L93" s="42"/>
      <c r="M93" s="93" t="s">
        <v>96</v>
      </c>
      <c r="N93" s="97"/>
      <c r="O93" s="93"/>
      <c r="P93" s="94">
        <f t="shared" si="11"/>
        <v>0</v>
      </c>
      <c r="Q93" s="94">
        <f>IFERROR(INDEX(Tbl_ProductList[Product Weight (g)],MATCH(M93 &amp; "|" &amp; N93,Tbl_ProductList[Product Weight Lookup],0)),0)</f>
        <v>0</v>
      </c>
      <c r="R93" s="150">
        <f>IFERROR(INDEX(Tbl_HomeFabricTypes[Lint Conversion Factor],MATCH(O93,Tbl_HomeFabricTypes[Product Fabric Type],0))*Q93/1000,0)</f>
        <v>0</v>
      </c>
      <c r="S93" s="95"/>
      <c r="T93" s="172">
        <f>IFERROR(INDEX(Tbl_AvgPercCotton[Average % Cotton],MATCH(S93,Tbl_AvgPercCotton[Blends],0)),0)</f>
        <v>0</v>
      </c>
      <c r="U93" s="170"/>
      <c r="V93" s="96">
        <f t="shared" si="12"/>
        <v>0</v>
      </c>
      <c r="W93" s="19"/>
      <c r="X93" s="23"/>
      <c r="Y93" s="23"/>
    </row>
    <row r="94" spans="1:25">
      <c r="A94" s="35"/>
      <c r="B94" s="93" t="s">
        <v>94</v>
      </c>
      <c r="C94" s="97"/>
      <c r="D94" s="93"/>
      <c r="E94" s="94">
        <f t="shared" si="9"/>
        <v>0</v>
      </c>
      <c r="F94" s="94">
        <f>IFERROR(INDEX(Tbl_ProductList[Product Weight (g)],MATCH(B94 &amp; "|" &amp; C94,Tbl_ProductList[Product Weight Lookup],0)),0)</f>
        <v>0</v>
      </c>
      <c r="G94" s="150">
        <f>IFERROR(INDEX(Tbl_ApparelFabricTypes[Lint Conversion Factor],MATCH(D94,Tbl_ApparelFabricTypes[Product Fabric Type],0))*F94/1000,0)</f>
        <v>0</v>
      </c>
      <c r="H94" s="143"/>
      <c r="I94" s="172">
        <f>IFERROR(INDEX(Tbl_AvgPercCotton[Average % Cotton],MATCH(H94,Tbl_AvgPercCotton[Blends],0)),0)</f>
        <v>0</v>
      </c>
      <c r="J94" s="170"/>
      <c r="K94" s="96">
        <f t="shared" si="10"/>
        <v>0</v>
      </c>
      <c r="L94" s="42"/>
      <c r="M94" s="93" t="s">
        <v>96</v>
      </c>
      <c r="N94" s="97"/>
      <c r="O94" s="93"/>
      <c r="P94" s="94">
        <f t="shared" si="11"/>
        <v>0</v>
      </c>
      <c r="Q94" s="94">
        <f>IFERROR(INDEX(Tbl_ProductList[Product Weight (g)],MATCH(M94 &amp; "|" &amp; N94,Tbl_ProductList[Product Weight Lookup],0)),0)</f>
        <v>0</v>
      </c>
      <c r="R94" s="150">
        <f>IFERROR(INDEX(Tbl_HomeFabricTypes[Lint Conversion Factor],MATCH(O94,Tbl_HomeFabricTypes[Product Fabric Type],0))*Q94/1000,0)</f>
        <v>0</v>
      </c>
      <c r="S94" s="95"/>
      <c r="T94" s="172">
        <f>IFERROR(INDEX(Tbl_AvgPercCotton[Average % Cotton],MATCH(S94,Tbl_AvgPercCotton[Blends],0)),0)</f>
        <v>0</v>
      </c>
      <c r="U94" s="170"/>
      <c r="V94" s="96">
        <f t="shared" si="12"/>
        <v>0</v>
      </c>
      <c r="W94" s="19"/>
      <c r="X94" s="23"/>
      <c r="Y94" s="23"/>
    </row>
    <row r="95" spans="1:25">
      <c r="A95" s="35"/>
      <c r="B95" s="93" t="s">
        <v>94</v>
      </c>
      <c r="C95" s="97"/>
      <c r="D95" s="93"/>
      <c r="E95" s="94">
        <f t="shared" si="9"/>
        <v>0</v>
      </c>
      <c r="F95" s="94">
        <f>IFERROR(INDEX(Tbl_ProductList[Product Weight (g)],MATCH(B95 &amp; "|" &amp; C95,Tbl_ProductList[Product Weight Lookup],0)),0)</f>
        <v>0</v>
      </c>
      <c r="G95" s="150">
        <f>IFERROR(INDEX(Tbl_ApparelFabricTypes[Lint Conversion Factor],MATCH(D95,Tbl_ApparelFabricTypes[Product Fabric Type],0))*F95/1000,0)</f>
        <v>0</v>
      </c>
      <c r="H95" s="143"/>
      <c r="I95" s="172">
        <f>IFERROR(INDEX(Tbl_AvgPercCotton[Average % Cotton],MATCH(H95,Tbl_AvgPercCotton[Blends],0)),0)</f>
        <v>0</v>
      </c>
      <c r="J95" s="170"/>
      <c r="K95" s="96">
        <f t="shared" si="10"/>
        <v>0</v>
      </c>
      <c r="L95" s="42"/>
      <c r="M95" s="93" t="s">
        <v>96</v>
      </c>
      <c r="N95" s="97"/>
      <c r="O95" s="93"/>
      <c r="P95" s="94">
        <f t="shared" si="11"/>
        <v>0</v>
      </c>
      <c r="Q95" s="94">
        <f>IFERROR(INDEX(Tbl_ProductList[Product Weight (g)],MATCH(M95 &amp; "|" &amp; N95,Tbl_ProductList[Product Weight Lookup],0)),0)</f>
        <v>0</v>
      </c>
      <c r="R95" s="150">
        <f>IFERROR(INDEX(Tbl_HomeFabricTypes[Lint Conversion Factor],MATCH(O95,Tbl_HomeFabricTypes[Product Fabric Type],0))*Q95/1000,0)</f>
        <v>0</v>
      </c>
      <c r="S95" s="95"/>
      <c r="T95" s="172">
        <f>IFERROR(INDEX(Tbl_AvgPercCotton[Average % Cotton],MATCH(S95,Tbl_AvgPercCotton[Blends],0)),0)</f>
        <v>0</v>
      </c>
      <c r="U95" s="170"/>
      <c r="V95" s="96">
        <f t="shared" si="12"/>
        <v>0</v>
      </c>
      <c r="W95" s="19"/>
      <c r="X95" s="23"/>
      <c r="Y95" s="13"/>
    </row>
    <row r="96" spans="1:25">
      <c r="A96" s="35"/>
      <c r="B96" s="93" t="s">
        <v>94</v>
      </c>
      <c r="C96" s="97"/>
      <c r="D96" s="93"/>
      <c r="E96" s="94">
        <f t="shared" si="9"/>
        <v>0</v>
      </c>
      <c r="F96" s="94">
        <f>IFERROR(INDEX(Tbl_ProductList[Product Weight (g)],MATCH(B96 &amp; "|" &amp; C96,Tbl_ProductList[Product Weight Lookup],0)),0)</f>
        <v>0</v>
      </c>
      <c r="G96" s="150">
        <f>IFERROR(INDEX(Tbl_ApparelFabricTypes[Lint Conversion Factor],MATCH(D96,Tbl_ApparelFabricTypes[Product Fabric Type],0))*F96/1000,0)</f>
        <v>0</v>
      </c>
      <c r="H96" s="143"/>
      <c r="I96" s="172">
        <f>IFERROR(INDEX(Tbl_AvgPercCotton[Average % Cotton],MATCH(H96,Tbl_AvgPercCotton[Blends],0)),0)</f>
        <v>0</v>
      </c>
      <c r="J96" s="170"/>
      <c r="K96" s="96">
        <f t="shared" si="10"/>
        <v>0</v>
      </c>
      <c r="L96" s="42"/>
      <c r="M96" s="93" t="s">
        <v>96</v>
      </c>
      <c r="N96" s="97"/>
      <c r="O96" s="93"/>
      <c r="P96" s="94">
        <f t="shared" si="11"/>
        <v>0</v>
      </c>
      <c r="Q96" s="94">
        <f>IFERROR(INDEX(Tbl_ProductList[Product Weight (g)],MATCH(M96 &amp; "|" &amp; N96,Tbl_ProductList[Product Weight Lookup],0)),0)</f>
        <v>0</v>
      </c>
      <c r="R96" s="150">
        <f>IFERROR(INDEX(Tbl_HomeFabricTypes[Lint Conversion Factor],MATCH(O96,Tbl_HomeFabricTypes[Product Fabric Type],0))*Q96/1000,0)</f>
        <v>0</v>
      </c>
      <c r="S96" s="95"/>
      <c r="T96" s="172">
        <f>IFERROR(INDEX(Tbl_AvgPercCotton[Average % Cotton],MATCH(S96,Tbl_AvgPercCotton[Blends],0)),0)</f>
        <v>0</v>
      </c>
      <c r="U96" s="170"/>
      <c r="V96" s="96">
        <f t="shared" si="12"/>
        <v>0</v>
      </c>
      <c r="W96" s="19"/>
      <c r="X96" s="13"/>
      <c r="Y96" s="13"/>
    </row>
    <row r="97" spans="1:25">
      <c r="A97" s="35"/>
      <c r="B97" s="93" t="s">
        <v>94</v>
      </c>
      <c r="C97" s="97"/>
      <c r="D97" s="93"/>
      <c r="E97" s="94">
        <f t="shared" si="9"/>
        <v>0</v>
      </c>
      <c r="F97" s="94">
        <f>IFERROR(INDEX(Tbl_ProductList[Product Weight (g)],MATCH(B97 &amp; "|" &amp; C97,Tbl_ProductList[Product Weight Lookup],0)),0)</f>
        <v>0</v>
      </c>
      <c r="G97" s="150">
        <f>IFERROR(INDEX(Tbl_ApparelFabricTypes[Lint Conversion Factor],MATCH(D97,Tbl_ApparelFabricTypes[Product Fabric Type],0))*F97/1000,0)</f>
        <v>0</v>
      </c>
      <c r="H97" s="143"/>
      <c r="I97" s="172">
        <f>IFERROR(INDEX(Tbl_AvgPercCotton[Average % Cotton],MATCH(H97,Tbl_AvgPercCotton[Blends],0)),0)</f>
        <v>0</v>
      </c>
      <c r="J97" s="170"/>
      <c r="K97" s="96">
        <f t="shared" si="10"/>
        <v>0</v>
      </c>
      <c r="L97" s="42"/>
      <c r="M97" s="93" t="s">
        <v>96</v>
      </c>
      <c r="N97" s="97"/>
      <c r="O97" s="93"/>
      <c r="P97" s="94">
        <f t="shared" si="11"/>
        <v>0</v>
      </c>
      <c r="Q97" s="94">
        <f>IFERROR(INDEX(Tbl_ProductList[Product Weight (g)],MATCH(M97 &amp; "|" &amp; N97,Tbl_ProductList[Product Weight Lookup],0)),0)</f>
        <v>0</v>
      </c>
      <c r="R97" s="150">
        <f>IFERROR(INDEX(Tbl_HomeFabricTypes[Lint Conversion Factor],MATCH(O97,Tbl_HomeFabricTypes[Product Fabric Type],0))*Q97/1000,0)</f>
        <v>0</v>
      </c>
      <c r="S97" s="95"/>
      <c r="T97" s="172">
        <f>IFERROR(INDEX(Tbl_AvgPercCotton[Average % Cotton],MATCH(S97,Tbl_AvgPercCotton[Blends],0)),0)</f>
        <v>0</v>
      </c>
      <c r="U97" s="170"/>
      <c r="V97" s="96">
        <f t="shared" si="12"/>
        <v>0</v>
      </c>
      <c r="W97" s="19"/>
      <c r="X97" s="13"/>
      <c r="Y97" s="23"/>
    </row>
    <row r="98" spans="1:25">
      <c r="A98" s="35"/>
      <c r="B98" s="93" t="s">
        <v>94</v>
      </c>
      <c r="C98" s="97"/>
      <c r="D98" s="93"/>
      <c r="E98" s="94">
        <f t="shared" si="9"/>
        <v>0</v>
      </c>
      <c r="F98" s="94">
        <f>IFERROR(INDEX(Tbl_ProductList[Product Weight (g)],MATCH(B98 &amp; "|" &amp; C98,Tbl_ProductList[Product Weight Lookup],0)),0)</f>
        <v>0</v>
      </c>
      <c r="G98" s="150">
        <f>IFERROR(INDEX(Tbl_ApparelFabricTypes[Lint Conversion Factor],MATCH(D98,Tbl_ApparelFabricTypes[Product Fabric Type],0))*F98/1000,0)</f>
        <v>0</v>
      </c>
      <c r="H98" s="143"/>
      <c r="I98" s="172">
        <f>IFERROR(INDEX(Tbl_AvgPercCotton[Average % Cotton],MATCH(H98,Tbl_AvgPercCotton[Blends],0)),0)</f>
        <v>0</v>
      </c>
      <c r="J98" s="170"/>
      <c r="K98" s="96">
        <f t="shared" si="10"/>
        <v>0</v>
      </c>
      <c r="L98" s="42"/>
      <c r="M98" s="93" t="s">
        <v>96</v>
      </c>
      <c r="N98" s="97"/>
      <c r="O98" s="93"/>
      <c r="P98" s="94">
        <f t="shared" si="11"/>
        <v>0</v>
      </c>
      <c r="Q98" s="94">
        <f>IFERROR(INDEX(Tbl_ProductList[Product Weight (g)],MATCH(M98 &amp; "|" &amp; N98,Tbl_ProductList[Product Weight Lookup],0)),0)</f>
        <v>0</v>
      </c>
      <c r="R98" s="150">
        <f>IFERROR(INDEX(Tbl_HomeFabricTypes[Lint Conversion Factor],MATCH(O98,Tbl_HomeFabricTypes[Product Fabric Type],0))*Q98/1000,0)</f>
        <v>0</v>
      </c>
      <c r="S98" s="95"/>
      <c r="T98" s="172">
        <f>IFERROR(INDEX(Tbl_AvgPercCotton[Average % Cotton],MATCH(S98,Tbl_AvgPercCotton[Blends],0)),0)</f>
        <v>0</v>
      </c>
      <c r="U98" s="170"/>
      <c r="V98" s="96">
        <f t="shared" si="12"/>
        <v>0</v>
      </c>
      <c r="W98" s="19"/>
      <c r="X98" s="13"/>
      <c r="Y98" s="13"/>
    </row>
    <row r="99" spans="1:25">
      <c r="A99" s="35"/>
      <c r="B99" s="93" t="s">
        <v>94</v>
      </c>
      <c r="C99" s="97"/>
      <c r="D99" s="93"/>
      <c r="E99" s="94">
        <f t="shared" si="9"/>
        <v>0</v>
      </c>
      <c r="F99" s="94">
        <f>IFERROR(INDEX(Tbl_ProductList[Product Weight (g)],MATCH(B99 &amp; "|" &amp; C99,Tbl_ProductList[Product Weight Lookup],0)),0)</f>
        <v>0</v>
      </c>
      <c r="G99" s="150">
        <f>IFERROR(INDEX(Tbl_ApparelFabricTypes[Lint Conversion Factor],MATCH(D99,Tbl_ApparelFabricTypes[Product Fabric Type],0))*F99/1000,0)</f>
        <v>0</v>
      </c>
      <c r="H99" s="143"/>
      <c r="I99" s="172">
        <f>IFERROR(INDEX(Tbl_AvgPercCotton[Average % Cotton],MATCH(H99,Tbl_AvgPercCotton[Blends],0)),0)</f>
        <v>0</v>
      </c>
      <c r="J99" s="170"/>
      <c r="K99" s="96">
        <f t="shared" si="10"/>
        <v>0</v>
      </c>
      <c r="L99" s="42"/>
      <c r="M99" s="93" t="s">
        <v>96</v>
      </c>
      <c r="N99" s="97"/>
      <c r="O99" s="93"/>
      <c r="P99" s="94">
        <f t="shared" si="11"/>
        <v>0</v>
      </c>
      <c r="Q99" s="94">
        <f>IFERROR(INDEX(Tbl_ProductList[Product Weight (g)],MATCH(M99 &amp; "|" &amp; N99,Tbl_ProductList[Product Weight Lookup],0)),0)</f>
        <v>0</v>
      </c>
      <c r="R99" s="150">
        <f>IFERROR(INDEX(Tbl_HomeFabricTypes[Lint Conversion Factor],MATCH(O99,Tbl_HomeFabricTypes[Product Fabric Type],0))*Q99/1000,0)</f>
        <v>0</v>
      </c>
      <c r="S99" s="95"/>
      <c r="T99" s="172">
        <f>IFERROR(INDEX(Tbl_AvgPercCotton[Average % Cotton],MATCH(S99,Tbl_AvgPercCotton[Blends],0)),0)</f>
        <v>0</v>
      </c>
      <c r="U99" s="170"/>
      <c r="V99" s="96">
        <f t="shared" si="12"/>
        <v>0</v>
      </c>
      <c r="W99" s="19"/>
      <c r="X99" s="13"/>
      <c r="Y99" s="13"/>
    </row>
    <row r="100" spans="1:25">
      <c r="A100" s="35"/>
      <c r="B100" s="93" t="s">
        <v>94</v>
      </c>
      <c r="C100" s="97"/>
      <c r="D100" s="93"/>
      <c r="E100" s="94">
        <f t="shared" si="9"/>
        <v>0</v>
      </c>
      <c r="F100" s="94">
        <f>IFERROR(INDEX(Tbl_ProductList[Product Weight (g)],MATCH(B100 &amp; "|" &amp; C100,Tbl_ProductList[Product Weight Lookup],0)),0)</f>
        <v>0</v>
      </c>
      <c r="G100" s="150">
        <f>IFERROR(INDEX(Tbl_ApparelFabricTypes[Lint Conversion Factor],MATCH(D100,Tbl_ApparelFabricTypes[Product Fabric Type],0))*F100/1000,0)</f>
        <v>0</v>
      </c>
      <c r="H100" s="143"/>
      <c r="I100" s="172">
        <f>IFERROR(INDEX(Tbl_AvgPercCotton[Average % Cotton],MATCH(H100,Tbl_AvgPercCotton[Blends],0)),0)</f>
        <v>0</v>
      </c>
      <c r="J100" s="170"/>
      <c r="K100" s="96">
        <f t="shared" si="10"/>
        <v>0</v>
      </c>
      <c r="L100" s="42"/>
      <c r="M100" s="93" t="s">
        <v>96</v>
      </c>
      <c r="N100" s="97"/>
      <c r="O100" s="93"/>
      <c r="P100" s="94">
        <f t="shared" si="11"/>
        <v>0</v>
      </c>
      <c r="Q100" s="94">
        <f>IFERROR(INDEX(Tbl_ProductList[Product Weight (g)],MATCH(M100 &amp; "|" &amp; N100,Tbl_ProductList[Product Weight Lookup],0)),0)</f>
        <v>0</v>
      </c>
      <c r="R100" s="150">
        <f>IFERROR(INDEX(Tbl_HomeFabricTypes[Lint Conversion Factor],MATCH(O100,Tbl_HomeFabricTypes[Product Fabric Type],0))*Q100/1000,0)</f>
        <v>0</v>
      </c>
      <c r="S100" s="95"/>
      <c r="T100" s="172">
        <f>IFERROR(INDEX(Tbl_AvgPercCotton[Average % Cotton],MATCH(S100,Tbl_AvgPercCotton[Blends],0)),0)</f>
        <v>0</v>
      </c>
      <c r="U100" s="170"/>
      <c r="V100" s="96">
        <f t="shared" si="12"/>
        <v>0</v>
      </c>
      <c r="W100" s="19"/>
      <c r="X100" s="13"/>
      <c r="Y100" s="13"/>
    </row>
    <row r="101" spans="1:25">
      <c r="A101" s="35"/>
      <c r="B101" s="93" t="s">
        <v>94</v>
      </c>
      <c r="C101" s="97"/>
      <c r="D101" s="93"/>
      <c r="E101" s="94">
        <f t="shared" si="9"/>
        <v>0</v>
      </c>
      <c r="F101" s="94">
        <f>IFERROR(INDEX(Tbl_ProductList[Product Weight (g)],MATCH(B101 &amp; "|" &amp; C101,Tbl_ProductList[Product Weight Lookup],0)),0)</f>
        <v>0</v>
      </c>
      <c r="G101" s="150">
        <f>IFERROR(INDEX(Tbl_ApparelFabricTypes[Lint Conversion Factor],MATCH(D101,Tbl_ApparelFabricTypes[Product Fabric Type],0))*F101/1000,0)</f>
        <v>0</v>
      </c>
      <c r="H101" s="143"/>
      <c r="I101" s="172">
        <f>IFERROR(INDEX(Tbl_AvgPercCotton[Average % Cotton],MATCH(H101,Tbl_AvgPercCotton[Blends],0)),0)</f>
        <v>0</v>
      </c>
      <c r="J101" s="170"/>
      <c r="K101" s="96">
        <f t="shared" si="10"/>
        <v>0</v>
      </c>
      <c r="L101" s="42"/>
      <c r="M101" s="93" t="s">
        <v>96</v>
      </c>
      <c r="N101" s="97"/>
      <c r="O101" s="93"/>
      <c r="P101" s="94">
        <f t="shared" si="11"/>
        <v>0</v>
      </c>
      <c r="Q101" s="94">
        <f>IFERROR(INDEX(Tbl_ProductList[Product Weight (g)],MATCH(M101 &amp; "|" &amp; N101,Tbl_ProductList[Product Weight Lookup],0)),0)</f>
        <v>0</v>
      </c>
      <c r="R101" s="150">
        <f>IFERROR(INDEX(Tbl_HomeFabricTypes[Lint Conversion Factor],MATCH(O101,Tbl_HomeFabricTypes[Product Fabric Type],0))*Q101/1000,0)</f>
        <v>0</v>
      </c>
      <c r="S101" s="95"/>
      <c r="T101" s="172">
        <f>IFERROR(INDEX(Tbl_AvgPercCotton[Average % Cotton],MATCH(S101,Tbl_AvgPercCotton[Blends],0)),0)</f>
        <v>0</v>
      </c>
      <c r="U101" s="170"/>
      <c r="V101" s="96">
        <f t="shared" si="12"/>
        <v>0</v>
      </c>
      <c r="W101" s="19"/>
      <c r="X101" s="13"/>
      <c r="Y101" s="13"/>
    </row>
    <row r="102" spans="1:25">
      <c r="A102" s="35"/>
      <c r="B102" s="93" t="s">
        <v>94</v>
      </c>
      <c r="C102" s="97"/>
      <c r="D102" s="93"/>
      <c r="E102" s="94">
        <f t="shared" si="9"/>
        <v>0</v>
      </c>
      <c r="F102" s="94">
        <f>IFERROR(INDEX(Tbl_ProductList[Product Weight (g)],MATCH(B102 &amp; "|" &amp; C102,Tbl_ProductList[Product Weight Lookup],0)),0)</f>
        <v>0</v>
      </c>
      <c r="G102" s="150">
        <f>IFERROR(INDEX(Tbl_ApparelFabricTypes[Lint Conversion Factor],MATCH(D102,Tbl_ApparelFabricTypes[Product Fabric Type],0))*F102/1000,0)</f>
        <v>0</v>
      </c>
      <c r="H102" s="143"/>
      <c r="I102" s="172">
        <f>IFERROR(INDEX(Tbl_AvgPercCotton[Average % Cotton],MATCH(H102,Tbl_AvgPercCotton[Blends],0)),0)</f>
        <v>0</v>
      </c>
      <c r="J102" s="170"/>
      <c r="K102" s="96">
        <f t="shared" si="10"/>
        <v>0</v>
      </c>
      <c r="L102" s="42"/>
      <c r="M102" s="93" t="s">
        <v>96</v>
      </c>
      <c r="N102" s="97"/>
      <c r="O102" s="93"/>
      <c r="P102" s="94">
        <f t="shared" si="11"/>
        <v>0</v>
      </c>
      <c r="Q102" s="94">
        <f>IFERROR(INDEX(Tbl_ProductList[Product Weight (g)],MATCH(M102 &amp; "|" &amp; N102,Tbl_ProductList[Product Weight Lookup],0)),0)</f>
        <v>0</v>
      </c>
      <c r="R102" s="150">
        <f>IFERROR(INDEX(Tbl_HomeFabricTypes[Lint Conversion Factor],MATCH(O102,Tbl_HomeFabricTypes[Product Fabric Type],0))*Q102/1000,0)</f>
        <v>0</v>
      </c>
      <c r="S102" s="95"/>
      <c r="T102" s="172">
        <f>IFERROR(INDEX(Tbl_AvgPercCotton[Average % Cotton],MATCH(S102,Tbl_AvgPercCotton[Blends],0)),0)</f>
        <v>0</v>
      </c>
      <c r="U102" s="170"/>
      <c r="V102" s="96">
        <f t="shared" si="12"/>
        <v>0</v>
      </c>
      <c r="W102" s="19"/>
      <c r="X102" s="13"/>
      <c r="Y102" s="13"/>
    </row>
    <row r="103" spans="1:25">
      <c r="A103" s="35"/>
      <c r="B103" s="93" t="s">
        <v>94</v>
      </c>
      <c r="C103" s="97"/>
      <c r="D103" s="93"/>
      <c r="E103" s="94">
        <f t="shared" si="9"/>
        <v>0</v>
      </c>
      <c r="F103" s="94">
        <f>IFERROR(INDEX(Tbl_ProductList[Product Weight (g)],MATCH(B103 &amp; "|" &amp; C103,Tbl_ProductList[Product Weight Lookup],0)),0)</f>
        <v>0</v>
      </c>
      <c r="G103" s="150">
        <f>IFERROR(INDEX(Tbl_ApparelFabricTypes[Lint Conversion Factor],MATCH(D103,Tbl_ApparelFabricTypes[Product Fabric Type],0))*F103/1000,0)</f>
        <v>0</v>
      </c>
      <c r="H103" s="143"/>
      <c r="I103" s="172">
        <f>IFERROR(INDEX(Tbl_AvgPercCotton[Average % Cotton],MATCH(H103,Tbl_AvgPercCotton[Blends],0)),0)</f>
        <v>0</v>
      </c>
      <c r="J103" s="170"/>
      <c r="K103" s="96">
        <f t="shared" si="10"/>
        <v>0</v>
      </c>
      <c r="L103" s="42"/>
      <c r="M103" s="93" t="s">
        <v>96</v>
      </c>
      <c r="N103" s="97"/>
      <c r="O103" s="93"/>
      <c r="P103" s="94">
        <f t="shared" si="11"/>
        <v>0</v>
      </c>
      <c r="Q103" s="94">
        <f>IFERROR(INDEX(Tbl_ProductList[Product Weight (g)],MATCH(M103 &amp; "|" &amp; N103,Tbl_ProductList[Product Weight Lookup],0)),0)</f>
        <v>0</v>
      </c>
      <c r="R103" s="150">
        <f>IFERROR(INDEX(Tbl_HomeFabricTypes[Lint Conversion Factor],MATCH(O103,Tbl_HomeFabricTypes[Product Fabric Type],0))*Q103/1000,0)</f>
        <v>0</v>
      </c>
      <c r="S103" s="95"/>
      <c r="T103" s="172">
        <f>IFERROR(INDEX(Tbl_AvgPercCotton[Average % Cotton],MATCH(S103,Tbl_AvgPercCotton[Blends],0)),0)</f>
        <v>0</v>
      </c>
      <c r="U103" s="170"/>
      <c r="V103" s="96">
        <f t="shared" si="12"/>
        <v>0</v>
      </c>
      <c r="W103" s="19"/>
      <c r="X103" s="13"/>
      <c r="Y103" s="13"/>
    </row>
    <row r="104" spans="1:25">
      <c r="A104" s="35"/>
      <c r="B104" s="93" t="s">
        <v>94</v>
      </c>
      <c r="C104" s="97"/>
      <c r="D104" s="93"/>
      <c r="E104" s="94">
        <f t="shared" si="9"/>
        <v>0</v>
      </c>
      <c r="F104" s="94">
        <f>IFERROR(INDEX(Tbl_ProductList[Product Weight (g)],MATCH(B104 &amp; "|" &amp; C104,Tbl_ProductList[Product Weight Lookup],0)),0)</f>
        <v>0</v>
      </c>
      <c r="G104" s="150">
        <f>IFERROR(INDEX(Tbl_ApparelFabricTypes[Lint Conversion Factor],MATCH(D104,Tbl_ApparelFabricTypes[Product Fabric Type],0))*F104/1000,0)</f>
        <v>0</v>
      </c>
      <c r="H104" s="143"/>
      <c r="I104" s="172">
        <f>IFERROR(INDEX(Tbl_AvgPercCotton[Average % Cotton],MATCH(H104,Tbl_AvgPercCotton[Blends],0)),0)</f>
        <v>0</v>
      </c>
      <c r="J104" s="170"/>
      <c r="K104" s="96">
        <f t="shared" si="10"/>
        <v>0</v>
      </c>
      <c r="L104" s="42"/>
      <c r="M104" s="93" t="s">
        <v>96</v>
      </c>
      <c r="N104" s="97"/>
      <c r="O104" s="93"/>
      <c r="P104" s="94">
        <f t="shared" si="11"/>
        <v>0</v>
      </c>
      <c r="Q104" s="94">
        <f>IFERROR(INDEX(Tbl_ProductList[Product Weight (g)],MATCH(M104 &amp; "|" &amp; N104,Tbl_ProductList[Product Weight Lookup],0)),0)</f>
        <v>0</v>
      </c>
      <c r="R104" s="150">
        <f>IFERROR(INDEX(Tbl_HomeFabricTypes[Lint Conversion Factor],MATCH(O104,Tbl_HomeFabricTypes[Product Fabric Type],0))*Q104/1000,0)</f>
        <v>0</v>
      </c>
      <c r="S104" s="95"/>
      <c r="T104" s="172">
        <f>IFERROR(INDEX(Tbl_AvgPercCotton[Average % Cotton],MATCH(S104,Tbl_AvgPercCotton[Blends],0)),0)</f>
        <v>0</v>
      </c>
      <c r="U104" s="170"/>
      <c r="V104" s="96">
        <f t="shared" si="12"/>
        <v>0</v>
      </c>
      <c r="W104" s="19"/>
      <c r="X104" s="13"/>
      <c r="Y104" s="13"/>
    </row>
    <row r="105" spans="1:25" ht="15.6">
      <c r="A105" s="35"/>
      <c r="B105" s="93" t="s">
        <v>94</v>
      </c>
      <c r="C105" s="97"/>
      <c r="D105" s="93"/>
      <c r="E105" s="94">
        <f t="shared" si="9"/>
        <v>0</v>
      </c>
      <c r="F105" s="94">
        <f>IFERROR(INDEX(Tbl_ProductList[Product Weight (g)],MATCH(B105 &amp; "|" &amp; C105,Tbl_ProductList[Product Weight Lookup],0)),0)</f>
        <v>0</v>
      </c>
      <c r="G105" s="150">
        <f>IFERROR(INDEX(Tbl_ApparelFabricTypes[Lint Conversion Factor],MATCH(D105,Tbl_ApparelFabricTypes[Product Fabric Type],0))*F105/1000,0)</f>
        <v>0</v>
      </c>
      <c r="H105" s="143"/>
      <c r="I105" s="172">
        <f>IFERROR(INDEX(Tbl_AvgPercCotton[Average % Cotton],MATCH(H105,Tbl_AvgPercCotton[Blends],0)),0)</f>
        <v>0</v>
      </c>
      <c r="J105" s="170"/>
      <c r="K105" s="96">
        <f t="shared" si="10"/>
        <v>0</v>
      </c>
      <c r="L105" s="42"/>
      <c r="M105" s="231"/>
      <c r="N105" s="382" t="s">
        <v>103</v>
      </c>
      <c r="O105" s="383"/>
      <c r="P105" s="383"/>
      <c r="Q105" s="383"/>
      <c r="R105" s="383"/>
      <c r="S105" s="383"/>
      <c r="T105" s="383"/>
      <c r="U105" s="383"/>
      <c r="V105" s="384"/>
      <c r="W105" s="19"/>
      <c r="X105" s="13"/>
      <c r="Y105" s="13"/>
    </row>
    <row r="106" spans="1:25">
      <c r="A106" s="35"/>
      <c r="B106" s="93" t="s">
        <v>94</v>
      </c>
      <c r="C106" s="99"/>
      <c r="D106" s="93"/>
      <c r="E106" s="94">
        <f t="shared" si="9"/>
        <v>0</v>
      </c>
      <c r="F106" s="94">
        <f>IFERROR(INDEX(Tbl_ProductList[Product Weight (g)],MATCH(B106 &amp; "|" &amp; C106,Tbl_ProductList[Product Weight Lookup],0)),0)</f>
        <v>0</v>
      </c>
      <c r="G106" s="150">
        <f>IFERROR(INDEX(Tbl_ApparelFabricTypes[Lint Conversion Factor],MATCH(D106,Tbl_ApparelFabricTypes[Product Fabric Type],0))*F106/1000,0)</f>
        <v>0</v>
      </c>
      <c r="H106" s="143"/>
      <c r="I106" s="172">
        <f>IFERROR(INDEX(Tbl_AvgPercCotton[Average % Cotton],MATCH(H106,Tbl_AvgPercCotton[Blends],0)),0)</f>
        <v>0</v>
      </c>
      <c r="J106" s="170"/>
      <c r="K106" s="96">
        <f t="shared" si="10"/>
        <v>0</v>
      </c>
      <c r="L106" s="42"/>
      <c r="M106" s="93" t="s">
        <v>104</v>
      </c>
      <c r="N106" s="97" t="s">
        <v>105</v>
      </c>
      <c r="O106" s="93"/>
      <c r="P106" s="94">
        <f t="shared" ref="P106:P129" si="13">IF(O106&lt;="",1,0)*U106*T106</f>
        <v>0</v>
      </c>
      <c r="Q106" s="94">
        <f>IFERROR(INDEX(Tbl_ProductList[Product Weight (g)],MATCH(M106 &amp; "|" &amp; N106,Tbl_ProductList[Product Weight Lookup],0)),0)</f>
        <v>382</v>
      </c>
      <c r="R106" s="150">
        <f>IFERROR(INDEX(Tbl_HomeFabricTypes[Lint Conversion Factor],MATCH(O106,Tbl_HomeFabricTypes[Product Fabric Type],0))*Q106/1000,0)</f>
        <v>0</v>
      </c>
      <c r="S106" s="95"/>
      <c r="T106" s="172">
        <f>IFERROR(INDEX(Tbl_AvgPercCotton[Average % Cotton],MATCH(S106,Tbl_AvgPercCotton[Blends],0)),0)</f>
        <v>0</v>
      </c>
      <c r="U106" s="170"/>
      <c r="V106" s="96">
        <f t="shared" ref="V106:V129" si="14">R106*(T106)*U106</f>
        <v>0</v>
      </c>
      <c r="W106" s="19"/>
      <c r="X106" s="13"/>
      <c r="Y106" s="13"/>
    </row>
    <row r="107" spans="1:25" ht="16.5" customHeight="1">
      <c r="A107" s="35"/>
      <c r="B107" s="224"/>
      <c r="C107" s="235" t="s">
        <v>42</v>
      </c>
      <c r="D107" s="235"/>
      <c r="E107" s="235"/>
      <c r="F107" s="235"/>
      <c r="G107" s="235"/>
      <c r="H107" s="235"/>
      <c r="I107" s="235"/>
      <c r="J107" s="235"/>
      <c r="K107" s="236"/>
      <c r="L107" s="123"/>
      <c r="M107" s="93" t="s">
        <v>104</v>
      </c>
      <c r="N107" s="97" t="s">
        <v>106</v>
      </c>
      <c r="O107" s="93"/>
      <c r="P107" s="94">
        <f t="shared" si="13"/>
        <v>0</v>
      </c>
      <c r="Q107" s="94">
        <f>IFERROR(INDEX(Tbl_ProductList[Product Weight (g)],MATCH(M107 &amp; "|" &amp; N107,Tbl_ProductList[Product Weight Lookup],0)),0)</f>
        <v>455</v>
      </c>
      <c r="R107" s="150">
        <f>IFERROR(INDEX(Tbl_HomeFabricTypes[Lint Conversion Factor],MATCH(O107,Tbl_HomeFabricTypes[Product Fabric Type],0))*Q107/1000,0)</f>
        <v>0</v>
      </c>
      <c r="S107" s="95"/>
      <c r="T107" s="172">
        <f>IFERROR(INDEX(Tbl_AvgPercCotton[Average % Cotton],MATCH(S107,Tbl_AvgPercCotton[Blends],0)),0)</f>
        <v>0</v>
      </c>
      <c r="U107" s="170"/>
      <c r="V107" s="96">
        <f t="shared" si="14"/>
        <v>0</v>
      </c>
      <c r="W107" s="19"/>
      <c r="X107" s="13"/>
      <c r="Y107" s="13"/>
    </row>
    <row r="108" spans="1:25">
      <c r="A108" s="35"/>
      <c r="B108" s="93" t="s">
        <v>107</v>
      </c>
      <c r="C108" s="97" t="s">
        <v>78</v>
      </c>
      <c r="D108" s="93"/>
      <c r="E108" s="94">
        <f t="shared" ref="E108:E136" si="15">IF(D108&lt;="",1,0)*J108*I108</f>
        <v>0</v>
      </c>
      <c r="F108" s="94">
        <f>IFERROR(INDEX(Tbl_ProductList[Product Weight (g)],MATCH(B108 &amp; "|" &amp; C108,Tbl_ProductList[Product Weight Lookup],0)),0)</f>
        <v>0</v>
      </c>
      <c r="G108" s="150">
        <f>IFERROR(INDEX(Tbl_ApparelFabricTypes[Lint Conversion Factor],MATCH(D108,Tbl_ApparelFabricTypes[Product Fabric Type],0))*F108/1000,0)</f>
        <v>0</v>
      </c>
      <c r="H108" s="143"/>
      <c r="I108" s="172">
        <f>IFERROR(INDEX(Tbl_AvgPercCotton[Average % Cotton],MATCH(H108,Tbl_AvgPercCotton[Blends],0)),0)</f>
        <v>0</v>
      </c>
      <c r="J108" s="170"/>
      <c r="K108" s="96">
        <f t="shared" ref="K108:K136" si="16">G108*(I108)*J108</f>
        <v>0</v>
      </c>
      <c r="L108" s="42"/>
      <c r="M108" s="93" t="s">
        <v>104</v>
      </c>
      <c r="N108" s="97" t="s">
        <v>108</v>
      </c>
      <c r="O108" s="93"/>
      <c r="P108" s="94">
        <f t="shared" si="13"/>
        <v>0</v>
      </c>
      <c r="Q108" s="94">
        <f>IFERROR(INDEX(Tbl_ProductList[Product Weight (g)],MATCH(M108 &amp; "|" &amp; N108,Tbl_ProductList[Product Weight Lookup],0)),0)</f>
        <v>519</v>
      </c>
      <c r="R108" s="150">
        <f>IFERROR(INDEX(Tbl_HomeFabricTypes[Lint Conversion Factor],MATCH(O108,Tbl_HomeFabricTypes[Product Fabric Type],0))*Q108/1000,0)</f>
        <v>0</v>
      </c>
      <c r="S108" s="95"/>
      <c r="T108" s="172"/>
      <c r="U108" s="170"/>
      <c r="V108" s="96">
        <f t="shared" si="14"/>
        <v>0</v>
      </c>
      <c r="W108" s="19"/>
      <c r="X108" s="13"/>
      <c r="Y108" s="13"/>
    </row>
    <row r="109" spans="1:25">
      <c r="A109" s="35"/>
      <c r="B109" s="93" t="s">
        <v>107</v>
      </c>
      <c r="C109" s="97" t="s">
        <v>80</v>
      </c>
      <c r="D109" s="93"/>
      <c r="E109" s="94">
        <f t="shared" si="15"/>
        <v>0</v>
      </c>
      <c r="F109" s="94">
        <f>IFERROR(INDEX(Tbl_ProductList[Product Weight (g)],MATCH(B109 &amp; "|" &amp; C109,Tbl_ProductList[Product Weight Lookup],0)),0)</f>
        <v>90</v>
      </c>
      <c r="G109" s="150">
        <f>IFERROR(INDEX(Tbl_ApparelFabricTypes[Lint Conversion Factor],MATCH(D109,Tbl_ApparelFabricTypes[Product Fabric Type],0))*F109/1000,0)</f>
        <v>0</v>
      </c>
      <c r="H109" s="143"/>
      <c r="I109" s="172">
        <f>IFERROR(INDEX(Tbl_AvgPercCotton[Average % Cotton],MATCH(H109,Tbl_AvgPercCotton[Blends],0)),0)</f>
        <v>0</v>
      </c>
      <c r="J109" s="170"/>
      <c r="K109" s="96">
        <f t="shared" si="16"/>
        <v>0</v>
      </c>
      <c r="L109" s="42"/>
      <c r="M109" s="93" t="s">
        <v>104</v>
      </c>
      <c r="N109" s="97" t="s">
        <v>109</v>
      </c>
      <c r="O109" s="93"/>
      <c r="P109" s="94">
        <f t="shared" si="13"/>
        <v>0</v>
      </c>
      <c r="Q109" s="94">
        <f>IFERROR(INDEX(Tbl_ProductList[Product Weight (g)],MATCH(M109 &amp; "|" &amp; N109,Tbl_ProductList[Product Weight Lookup],0)),0)</f>
        <v>582</v>
      </c>
      <c r="R109" s="150">
        <f>IFERROR(INDEX(Tbl_HomeFabricTypes[Lint Conversion Factor],MATCH(O109,Tbl_HomeFabricTypes[Product Fabric Type],0))*Q109/1000,0)</f>
        <v>0</v>
      </c>
      <c r="S109" s="95"/>
      <c r="T109" s="172"/>
      <c r="U109" s="170"/>
      <c r="V109" s="96">
        <f t="shared" si="14"/>
        <v>0</v>
      </c>
      <c r="W109" s="19"/>
      <c r="X109" s="13"/>
      <c r="Y109" s="13"/>
    </row>
    <row r="110" spans="1:25">
      <c r="A110" s="35"/>
      <c r="B110" s="93" t="s">
        <v>107</v>
      </c>
      <c r="C110" s="97" t="s">
        <v>110</v>
      </c>
      <c r="D110" s="93"/>
      <c r="E110" s="94">
        <f t="shared" si="15"/>
        <v>0</v>
      </c>
      <c r="F110" s="94">
        <f>IFERROR(INDEX(Tbl_ProductList[Product Weight (g)],MATCH(B110 &amp; "|" &amp; C110,Tbl_ProductList[Product Weight Lookup],0)),0)</f>
        <v>90</v>
      </c>
      <c r="G110" s="150">
        <f>IFERROR(INDEX(Tbl_ApparelFabricTypes[Lint Conversion Factor],MATCH(D110,Tbl_ApparelFabricTypes[Product Fabric Type],0))*F110/1000,0)</f>
        <v>0</v>
      </c>
      <c r="H110" s="143"/>
      <c r="I110" s="172">
        <f>IFERROR(INDEX(Tbl_AvgPercCotton[Average % Cotton],MATCH(H110,Tbl_AvgPercCotton[Blends],0)),0)</f>
        <v>0</v>
      </c>
      <c r="J110" s="170"/>
      <c r="K110" s="96">
        <f t="shared" si="16"/>
        <v>0</v>
      </c>
      <c r="L110" s="42"/>
      <c r="M110" s="93" t="s">
        <v>104</v>
      </c>
      <c r="N110" s="97" t="s">
        <v>111</v>
      </c>
      <c r="O110" s="93"/>
      <c r="P110" s="94">
        <f t="shared" si="13"/>
        <v>0</v>
      </c>
      <c r="Q110" s="94">
        <f>IFERROR(INDEX(Tbl_ProductList[Product Weight (g)],MATCH(M110 &amp; "|" &amp; N110,Tbl_ProductList[Product Weight Lookup],0)),0)</f>
        <v>610</v>
      </c>
      <c r="R110" s="150">
        <f>IFERROR(INDEX(Tbl_HomeFabricTypes[Lint Conversion Factor],MATCH(O110,Tbl_HomeFabricTypes[Product Fabric Type],0))*Q110/1000,0)</f>
        <v>0</v>
      </c>
      <c r="S110" s="95"/>
      <c r="T110" s="172"/>
      <c r="U110" s="170"/>
      <c r="V110" s="96">
        <f t="shared" si="14"/>
        <v>0</v>
      </c>
      <c r="W110" s="19"/>
      <c r="X110" s="13"/>
      <c r="Y110" s="13"/>
    </row>
    <row r="111" spans="1:25">
      <c r="A111" s="35"/>
      <c r="B111" s="93" t="s">
        <v>107</v>
      </c>
      <c r="C111" s="97" t="s">
        <v>112</v>
      </c>
      <c r="D111" s="93"/>
      <c r="E111" s="94">
        <f t="shared" si="15"/>
        <v>0</v>
      </c>
      <c r="F111" s="94">
        <f>IFERROR(INDEX(Tbl_ProductList[Product Weight (g)],MATCH(B111 &amp; "|" &amp; C111,Tbl_ProductList[Product Weight Lookup],0)),0)</f>
        <v>190</v>
      </c>
      <c r="G111" s="150">
        <f>IFERROR(INDEX(Tbl_ApparelFabricTypes[Lint Conversion Factor],MATCH(D111,Tbl_ApparelFabricTypes[Product Fabric Type],0))*F111/1000,0)</f>
        <v>0</v>
      </c>
      <c r="H111" s="143"/>
      <c r="I111" s="172">
        <f>IFERROR(INDEX(Tbl_AvgPercCotton[Average % Cotton],MATCH(H111,Tbl_AvgPercCotton[Blends],0)),0)</f>
        <v>0</v>
      </c>
      <c r="J111" s="170"/>
      <c r="K111" s="96">
        <f t="shared" si="16"/>
        <v>0</v>
      </c>
      <c r="L111" s="42"/>
      <c r="M111" s="93" t="s">
        <v>104</v>
      </c>
      <c r="N111" s="97" t="s">
        <v>113</v>
      </c>
      <c r="O111" s="93"/>
      <c r="P111" s="94">
        <f t="shared" si="13"/>
        <v>0</v>
      </c>
      <c r="Q111" s="94">
        <f>IFERROR(INDEX(Tbl_ProductList[Product Weight (g)],MATCH(M111 &amp; "|" &amp; N111,Tbl_ProductList[Product Weight Lookup],0)),0)</f>
        <v>728</v>
      </c>
      <c r="R111" s="150">
        <f>IFERROR(INDEX(Tbl_HomeFabricTypes[Lint Conversion Factor],MATCH(O111,Tbl_HomeFabricTypes[Product Fabric Type],0))*Q111/1000,0)</f>
        <v>0</v>
      </c>
      <c r="S111" s="95"/>
      <c r="T111" s="172"/>
      <c r="U111" s="170"/>
      <c r="V111" s="96">
        <f t="shared" si="14"/>
        <v>0</v>
      </c>
      <c r="W111" s="19"/>
      <c r="X111" s="13"/>
      <c r="Y111" s="13"/>
    </row>
    <row r="112" spans="1:25">
      <c r="A112" s="35"/>
      <c r="B112" s="93" t="s">
        <v>107</v>
      </c>
      <c r="C112" s="100" t="s">
        <v>79</v>
      </c>
      <c r="D112" s="93"/>
      <c r="E112" s="94">
        <f t="shared" si="15"/>
        <v>0</v>
      </c>
      <c r="F112" s="94">
        <f>IFERROR(INDEX(Tbl_ProductList[Product Weight (g)],MATCH(B112 &amp; "|" &amp; C112,Tbl_ProductList[Product Weight Lookup],0)),0)</f>
        <v>200</v>
      </c>
      <c r="G112" s="150">
        <f>IFERROR(INDEX(Tbl_ApparelFabricTypes[Lint Conversion Factor],MATCH(D112,Tbl_ApparelFabricTypes[Product Fabric Type],0))*F112/1000,0)</f>
        <v>0</v>
      </c>
      <c r="H112" s="143"/>
      <c r="I112" s="172">
        <f>IFERROR(INDEX(Tbl_AvgPercCotton[Average % Cotton],MATCH(H112,Tbl_AvgPercCotton[Blends],0)),0)</f>
        <v>0</v>
      </c>
      <c r="J112" s="170"/>
      <c r="K112" s="96">
        <f t="shared" si="16"/>
        <v>0</v>
      </c>
      <c r="L112" s="42"/>
      <c r="M112" s="93" t="s">
        <v>104</v>
      </c>
      <c r="N112" s="97"/>
      <c r="O112" s="93"/>
      <c r="P112" s="94">
        <f t="shared" si="13"/>
        <v>0</v>
      </c>
      <c r="Q112" s="94">
        <f>IFERROR(INDEX(Tbl_ProductList[Product Weight (g)],MATCH(M112 &amp; "|" &amp; N112,Tbl_ProductList[Product Weight Lookup],0)),0)</f>
        <v>0</v>
      </c>
      <c r="R112" s="150">
        <f>IFERROR(INDEX(Tbl_HomeFabricTypes[Lint Conversion Factor],MATCH(O112,Tbl_HomeFabricTypes[Product Fabric Type],0))*Q112/1000,0)</f>
        <v>0</v>
      </c>
      <c r="S112" s="95"/>
      <c r="T112" s="172"/>
      <c r="U112" s="170"/>
      <c r="V112" s="96">
        <f t="shared" si="14"/>
        <v>0</v>
      </c>
      <c r="W112" s="19"/>
      <c r="X112" s="13"/>
      <c r="Y112" s="13"/>
    </row>
    <row r="113" spans="1:25">
      <c r="A113" s="35"/>
      <c r="B113" s="93" t="s">
        <v>107</v>
      </c>
      <c r="C113" s="97"/>
      <c r="D113" s="93"/>
      <c r="E113" s="94">
        <f t="shared" si="15"/>
        <v>0</v>
      </c>
      <c r="F113" s="94">
        <f>IFERROR(INDEX(Tbl_ProductList[Product Weight (g)],MATCH(B113 &amp; "|" &amp; C113,Tbl_ProductList[Product Weight Lookup],0)),0)</f>
        <v>0</v>
      </c>
      <c r="G113" s="150">
        <f>IFERROR(INDEX(Tbl_ApparelFabricTypes[Lint Conversion Factor],MATCH(D113,Tbl_ApparelFabricTypes[Product Fabric Type],0))*F113/1000,0)</f>
        <v>0</v>
      </c>
      <c r="H113" s="143"/>
      <c r="I113" s="172">
        <f>IFERROR(INDEX(Tbl_AvgPercCotton[Average % Cotton],MATCH(H113,Tbl_AvgPercCotton[Blends],0)),0)</f>
        <v>0</v>
      </c>
      <c r="J113" s="170"/>
      <c r="K113" s="96">
        <f t="shared" si="16"/>
        <v>0</v>
      </c>
      <c r="L113" s="42"/>
      <c r="M113" s="93" t="s">
        <v>104</v>
      </c>
      <c r="N113" s="97"/>
      <c r="O113" s="93"/>
      <c r="P113" s="94">
        <f t="shared" si="13"/>
        <v>0</v>
      </c>
      <c r="Q113" s="94">
        <f>IFERROR(INDEX(Tbl_ProductList[Product Weight (g)],MATCH(M113 &amp; "|" &amp; N113,Tbl_ProductList[Product Weight Lookup],0)),0)</f>
        <v>0</v>
      </c>
      <c r="R113" s="150">
        <f>IFERROR(INDEX(Tbl_HomeFabricTypes[Lint Conversion Factor],MATCH(O113,Tbl_HomeFabricTypes[Product Fabric Type],0))*Q113/1000,0)</f>
        <v>0</v>
      </c>
      <c r="S113" s="95"/>
      <c r="T113" s="172"/>
      <c r="U113" s="170"/>
      <c r="V113" s="96">
        <f t="shared" si="14"/>
        <v>0</v>
      </c>
      <c r="W113" s="19"/>
      <c r="X113" s="13"/>
      <c r="Y113" s="13"/>
    </row>
    <row r="114" spans="1:25">
      <c r="A114" s="35"/>
      <c r="B114" s="93" t="s">
        <v>107</v>
      </c>
      <c r="C114" s="97"/>
      <c r="D114" s="93"/>
      <c r="E114" s="94">
        <f t="shared" si="15"/>
        <v>0</v>
      </c>
      <c r="F114" s="94">
        <f>IFERROR(INDEX(Tbl_ProductList[Product Weight (g)],MATCH(B114 &amp; "|" &amp; C114,Tbl_ProductList[Product Weight Lookup],0)),0)</f>
        <v>0</v>
      </c>
      <c r="G114" s="150">
        <f>IFERROR(INDEX(Tbl_ApparelFabricTypes[Lint Conversion Factor],MATCH(D114,Tbl_ApparelFabricTypes[Product Fabric Type],0))*F114/1000,0)</f>
        <v>0</v>
      </c>
      <c r="H114" s="143"/>
      <c r="I114" s="172">
        <f>IFERROR(INDEX(Tbl_AvgPercCotton[Average % Cotton],MATCH(H114,Tbl_AvgPercCotton[Blends],0)),0)</f>
        <v>0</v>
      </c>
      <c r="J114" s="170"/>
      <c r="K114" s="96">
        <f t="shared" si="16"/>
        <v>0</v>
      </c>
      <c r="L114" s="42"/>
      <c r="M114" s="93" t="s">
        <v>104</v>
      </c>
      <c r="N114" s="97"/>
      <c r="O114" s="93"/>
      <c r="P114" s="94">
        <f t="shared" si="13"/>
        <v>0</v>
      </c>
      <c r="Q114" s="94">
        <f>IFERROR(INDEX(Tbl_ProductList[Product Weight (g)],MATCH(M114 &amp; "|" &amp; N114,Tbl_ProductList[Product Weight Lookup],0)),0)</f>
        <v>0</v>
      </c>
      <c r="R114" s="150">
        <f>IFERROR(INDEX(Tbl_HomeFabricTypes[Lint Conversion Factor],MATCH(O114,Tbl_HomeFabricTypes[Product Fabric Type],0))*Q114/1000,0)</f>
        <v>0</v>
      </c>
      <c r="S114" s="95"/>
      <c r="T114" s="172"/>
      <c r="U114" s="170"/>
      <c r="V114" s="96">
        <f t="shared" si="14"/>
        <v>0</v>
      </c>
      <c r="W114" s="19"/>
      <c r="X114" s="13"/>
      <c r="Y114" s="13"/>
    </row>
    <row r="115" spans="1:25">
      <c r="A115" s="35"/>
      <c r="B115" s="93" t="s">
        <v>107</v>
      </c>
      <c r="C115" s="97"/>
      <c r="D115" s="93"/>
      <c r="E115" s="94">
        <f t="shared" si="15"/>
        <v>0</v>
      </c>
      <c r="F115" s="94">
        <f>IFERROR(INDEX(Tbl_ProductList[Product Weight (g)],MATCH(B115 &amp; "|" &amp; C115,Tbl_ProductList[Product Weight Lookup],0)),0)</f>
        <v>0</v>
      </c>
      <c r="G115" s="150">
        <f>IFERROR(INDEX(Tbl_ApparelFabricTypes[Lint Conversion Factor],MATCH(D115,Tbl_ApparelFabricTypes[Product Fabric Type],0))*F115/1000,0)</f>
        <v>0</v>
      </c>
      <c r="H115" s="143"/>
      <c r="I115" s="172">
        <f>IFERROR(INDEX(Tbl_AvgPercCotton[Average % Cotton],MATCH(H115,Tbl_AvgPercCotton[Blends],0)),0)</f>
        <v>0</v>
      </c>
      <c r="J115" s="170"/>
      <c r="K115" s="96">
        <f t="shared" si="16"/>
        <v>0</v>
      </c>
      <c r="L115" s="42"/>
      <c r="M115" s="93" t="s">
        <v>104</v>
      </c>
      <c r="N115" s="97"/>
      <c r="O115" s="93"/>
      <c r="P115" s="94">
        <f t="shared" si="13"/>
        <v>0</v>
      </c>
      <c r="Q115" s="94">
        <f>IFERROR(INDEX(Tbl_ProductList[Product Weight (g)],MATCH(M115 &amp; "|" &amp; N115,Tbl_ProductList[Product Weight Lookup],0)),0)</f>
        <v>0</v>
      </c>
      <c r="R115" s="150">
        <f>IFERROR(INDEX(Tbl_HomeFabricTypes[Lint Conversion Factor],MATCH(O115,Tbl_HomeFabricTypes[Product Fabric Type],0))*Q115/1000,0)</f>
        <v>0</v>
      </c>
      <c r="S115" s="95"/>
      <c r="T115" s="172">
        <f>IFERROR(INDEX(Tbl_AvgPercCotton[Average % Cotton],MATCH(S115,Tbl_AvgPercCotton[Blends],0)),0)</f>
        <v>0</v>
      </c>
      <c r="U115" s="170"/>
      <c r="V115" s="96">
        <f t="shared" si="14"/>
        <v>0</v>
      </c>
      <c r="W115" s="19"/>
      <c r="X115" s="13"/>
      <c r="Y115" s="13"/>
    </row>
    <row r="116" spans="1:25">
      <c r="A116" s="35"/>
      <c r="B116" s="93" t="s">
        <v>107</v>
      </c>
      <c r="C116" s="97"/>
      <c r="D116" s="93"/>
      <c r="E116" s="94">
        <f t="shared" si="15"/>
        <v>0</v>
      </c>
      <c r="F116" s="94">
        <f>IFERROR(INDEX(Tbl_ProductList[Product Weight (g)],MATCH(B116 &amp; "|" &amp; C116,Tbl_ProductList[Product Weight Lookup],0)),0)</f>
        <v>0</v>
      </c>
      <c r="G116" s="150">
        <f>IFERROR(INDEX(Tbl_ApparelFabricTypes[Lint Conversion Factor],MATCH(D116,Tbl_ApparelFabricTypes[Product Fabric Type],0))*F116/1000,0)</f>
        <v>0</v>
      </c>
      <c r="H116" s="143"/>
      <c r="I116" s="172">
        <f>IFERROR(INDEX(Tbl_AvgPercCotton[Average % Cotton],MATCH(H116,Tbl_AvgPercCotton[Blends],0)),0)</f>
        <v>0</v>
      </c>
      <c r="J116" s="170"/>
      <c r="K116" s="96">
        <f t="shared" si="16"/>
        <v>0</v>
      </c>
      <c r="L116" s="42"/>
      <c r="M116" s="93" t="s">
        <v>104</v>
      </c>
      <c r="N116" s="97"/>
      <c r="O116" s="93"/>
      <c r="P116" s="94">
        <f t="shared" si="13"/>
        <v>0</v>
      </c>
      <c r="Q116" s="94">
        <f>IFERROR(INDEX(Tbl_ProductList[Product Weight (g)],MATCH(M116 &amp; "|" &amp; N116,Tbl_ProductList[Product Weight Lookup],0)),0)</f>
        <v>0</v>
      </c>
      <c r="R116" s="150">
        <f>IFERROR(INDEX(Tbl_HomeFabricTypes[Lint Conversion Factor],MATCH(O116,Tbl_HomeFabricTypes[Product Fabric Type],0))*Q116/1000,0)</f>
        <v>0</v>
      </c>
      <c r="S116" s="95"/>
      <c r="T116" s="172">
        <f>IFERROR(INDEX(Tbl_AvgPercCotton[Average % Cotton],MATCH(S116,Tbl_AvgPercCotton[Blends],0)),0)</f>
        <v>0</v>
      </c>
      <c r="U116" s="170"/>
      <c r="V116" s="96">
        <f t="shared" si="14"/>
        <v>0</v>
      </c>
      <c r="W116" s="19"/>
      <c r="X116" s="13"/>
      <c r="Y116" s="13"/>
    </row>
    <row r="117" spans="1:25">
      <c r="A117" s="35"/>
      <c r="B117" s="93" t="s">
        <v>107</v>
      </c>
      <c r="C117" s="97"/>
      <c r="D117" s="93"/>
      <c r="E117" s="94">
        <f t="shared" si="15"/>
        <v>0</v>
      </c>
      <c r="F117" s="94">
        <f>IFERROR(INDEX(Tbl_ProductList[Product Weight (g)],MATCH(B117 &amp; "|" &amp; C117,Tbl_ProductList[Product Weight Lookup],0)),0)</f>
        <v>0</v>
      </c>
      <c r="G117" s="150">
        <f>IFERROR(INDEX(Tbl_ApparelFabricTypes[Lint Conversion Factor],MATCH(D117,Tbl_ApparelFabricTypes[Product Fabric Type],0))*F117/1000,0)</f>
        <v>0</v>
      </c>
      <c r="H117" s="143"/>
      <c r="I117" s="172">
        <f>IFERROR(INDEX(Tbl_AvgPercCotton[Average % Cotton],MATCH(H117,Tbl_AvgPercCotton[Blends],0)),0)</f>
        <v>0</v>
      </c>
      <c r="J117" s="170"/>
      <c r="K117" s="96">
        <f t="shared" si="16"/>
        <v>0</v>
      </c>
      <c r="L117" s="42"/>
      <c r="M117" s="93" t="s">
        <v>104</v>
      </c>
      <c r="N117" s="97"/>
      <c r="O117" s="93"/>
      <c r="P117" s="94">
        <f t="shared" si="13"/>
        <v>0</v>
      </c>
      <c r="Q117" s="94">
        <f>IFERROR(INDEX(Tbl_ProductList[Product Weight (g)],MATCH(M117 &amp; "|" &amp; N117,Tbl_ProductList[Product Weight Lookup],0)),0)</f>
        <v>0</v>
      </c>
      <c r="R117" s="150">
        <f>IFERROR(INDEX(Tbl_HomeFabricTypes[Lint Conversion Factor],MATCH(O117,Tbl_HomeFabricTypes[Product Fabric Type],0))*Q117/1000,0)</f>
        <v>0</v>
      </c>
      <c r="S117" s="95"/>
      <c r="T117" s="172">
        <f>IFERROR(INDEX(Tbl_AvgPercCotton[Average % Cotton],MATCH(S117,Tbl_AvgPercCotton[Blends],0)),0)</f>
        <v>0</v>
      </c>
      <c r="U117" s="170"/>
      <c r="V117" s="96">
        <f t="shared" si="14"/>
        <v>0</v>
      </c>
      <c r="W117" s="26"/>
      <c r="X117" s="23"/>
      <c r="Y117" s="13"/>
    </row>
    <row r="118" spans="1:25">
      <c r="A118" s="35"/>
      <c r="B118" s="93" t="s">
        <v>107</v>
      </c>
      <c r="C118" s="97"/>
      <c r="D118" s="93"/>
      <c r="E118" s="94">
        <f t="shared" si="15"/>
        <v>0</v>
      </c>
      <c r="F118" s="94">
        <f>IFERROR(INDEX(Tbl_ProductList[Product Weight (g)],MATCH(B118 &amp; "|" &amp; C118,Tbl_ProductList[Product Weight Lookup],0)),0)</f>
        <v>0</v>
      </c>
      <c r="G118" s="150">
        <f>IFERROR(INDEX(Tbl_ApparelFabricTypes[Lint Conversion Factor],MATCH(D118,Tbl_ApparelFabricTypes[Product Fabric Type],0))*F118/1000,0)</f>
        <v>0</v>
      </c>
      <c r="H118" s="143"/>
      <c r="I118" s="172">
        <f>IFERROR(INDEX(Tbl_AvgPercCotton[Average % Cotton],MATCH(H118,Tbl_AvgPercCotton[Blends],0)),0)</f>
        <v>0</v>
      </c>
      <c r="J118" s="170"/>
      <c r="K118" s="96">
        <f t="shared" si="16"/>
        <v>0</v>
      </c>
      <c r="L118" s="42"/>
      <c r="M118" s="93" t="s">
        <v>104</v>
      </c>
      <c r="N118" s="97"/>
      <c r="O118" s="93"/>
      <c r="P118" s="94">
        <f t="shared" si="13"/>
        <v>0</v>
      </c>
      <c r="Q118" s="94">
        <f>IFERROR(INDEX(Tbl_ProductList[Product Weight (g)],MATCH(M118 &amp; "|" &amp; N118,Tbl_ProductList[Product Weight Lookup],0)),0)</f>
        <v>0</v>
      </c>
      <c r="R118" s="150">
        <f>IFERROR(INDEX(Tbl_HomeFabricTypes[Lint Conversion Factor],MATCH(O118,Tbl_HomeFabricTypes[Product Fabric Type],0))*Q118/1000,0)</f>
        <v>0</v>
      </c>
      <c r="S118" s="95"/>
      <c r="T118" s="172">
        <f>IFERROR(INDEX(Tbl_AvgPercCotton[Average % Cotton],MATCH(S118,Tbl_AvgPercCotton[Blends],0)),0)</f>
        <v>0</v>
      </c>
      <c r="U118" s="170"/>
      <c r="V118" s="96">
        <f t="shared" si="14"/>
        <v>0</v>
      </c>
      <c r="W118" s="19"/>
      <c r="X118" s="27"/>
      <c r="Y118" s="23"/>
    </row>
    <row r="119" spans="1:25">
      <c r="A119" s="35"/>
      <c r="B119" s="93" t="s">
        <v>107</v>
      </c>
      <c r="C119" s="97"/>
      <c r="D119" s="93"/>
      <c r="E119" s="94">
        <f t="shared" si="15"/>
        <v>0</v>
      </c>
      <c r="F119" s="94">
        <f>IFERROR(INDEX(Tbl_ProductList[Product Weight (g)],MATCH(B119 &amp; "|" &amp; C119,Tbl_ProductList[Product Weight Lookup],0)),0)</f>
        <v>0</v>
      </c>
      <c r="G119" s="150">
        <f>IFERROR(INDEX(Tbl_ApparelFabricTypes[Lint Conversion Factor],MATCH(D119,Tbl_ApparelFabricTypes[Product Fabric Type],0))*F119/1000,0)</f>
        <v>0</v>
      </c>
      <c r="H119" s="143"/>
      <c r="I119" s="172">
        <f>IFERROR(INDEX(Tbl_AvgPercCotton[Average % Cotton],MATCH(H119,Tbl_AvgPercCotton[Blends],0)),0)</f>
        <v>0</v>
      </c>
      <c r="J119" s="170"/>
      <c r="K119" s="96">
        <f t="shared" si="16"/>
        <v>0</v>
      </c>
      <c r="L119" s="42"/>
      <c r="M119" s="93" t="s">
        <v>104</v>
      </c>
      <c r="N119" s="97"/>
      <c r="O119" s="93"/>
      <c r="P119" s="94">
        <f t="shared" si="13"/>
        <v>0</v>
      </c>
      <c r="Q119" s="94">
        <f>IFERROR(INDEX(Tbl_ProductList[Product Weight (g)],MATCH(M119 &amp; "|" &amp; N119,Tbl_ProductList[Product Weight Lookup],0)),0)</f>
        <v>0</v>
      </c>
      <c r="R119" s="150">
        <f>IFERROR(INDEX(Tbl_HomeFabricTypes[Lint Conversion Factor],MATCH(O119,Tbl_HomeFabricTypes[Product Fabric Type],0))*Q119/1000,0)</f>
        <v>0</v>
      </c>
      <c r="S119" s="95"/>
      <c r="T119" s="172">
        <f>IFERROR(INDEX(Tbl_AvgPercCotton[Average % Cotton],MATCH(S119,Tbl_AvgPercCotton[Blends],0)),0)</f>
        <v>0</v>
      </c>
      <c r="U119" s="170"/>
      <c r="V119" s="96">
        <f t="shared" si="14"/>
        <v>0</v>
      </c>
      <c r="W119" s="19"/>
      <c r="X119" s="28"/>
      <c r="Y119" s="23"/>
    </row>
    <row r="120" spans="1:25">
      <c r="A120" s="35"/>
      <c r="B120" s="93" t="s">
        <v>107</v>
      </c>
      <c r="C120" s="97"/>
      <c r="D120" s="93"/>
      <c r="E120" s="94">
        <f t="shared" si="15"/>
        <v>0</v>
      </c>
      <c r="F120" s="94">
        <f>IFERROR(INDEX(Tbl_ProductList[Product Weight (g)],MATCH(B120 &amp; "|" &amp; C120,Tbl_ProductList[Product Weight Lookup],0)),0)</f>
        <v>0</v>
      </c>
      <c r="G120" s="150">
        <f>IFERROR(INDEX(Tbl_ApparelFabricTypes[Lint Conversion Factor],MATCH(D120,Tbl_ApparelFabricTypes[Product Fabric Type],0))*F120/1000,0)</f>
        <v>0</v>
      </c>
      <c r="H120" s="143"/>
      <c r="I120" s="172">
        <f>IFERROR(INDEX(Tbl_AvgPercCotton[Average % Cotton],MATCH(H120,Tbl_AvgPercCotton[Blends],0)),0)</f>
        <v>0</v>
      </c>
      <c r="J120" s="170"/>
      <c r="K120" s="96">
        <f t="shared" si="16"/>
        <v>0</v>
      </c>
      <c r="L120" s="42"/>
      <c r="M120" s="93" t="s">
        <v>104</v>
      </c>
      <c r="N120" s="97"/>
      <c r="O120" s="93"/>
      <c r="P120" s="94">
        <f t="shared" si="13"/>
        <v>0</v>
      </c>
      <c r="Q120" s="94">
        <f>IFERROR(INDEX(Tbl_ProductList[Product Weight (g)],MATCH(M120 &amp; "|" &amp; N120,Tbl_ProductList[Product Weight Lookup],0)),0)</f>
        <v>0</v>
      </c>
      <c r="R120" s="150">
        <f>IFERROR(INDEX(Tbl_HomeFabricTypes[Lint Conversion Factor],MATCH(O120,Tbl_HomeFabricTypes[Product Fabric Type],0))*Q120/1000,0)</f>
        <v>0</v>
      </c>
      <c r="S120" s="95"/>
      <c r="T120" s="172">
        <f>IFERROR(INDEX(Tbl_AvgPercCotton[Average % Cotton],MATCH(S120,Tbl_AvgPercCotton[Blends],0)),0)</f>
        <v>0</v>
      </c>
      <c r="U120" s="170"/>
      <c r="V120" s="96">
        <f t="shared" si="14"/>
        <v>0</v>
      </c>
      <c r="W120" s="19"/>
      <c r="X120" s="23"/>
      <c r="Y120" s="23"/>
    </row>
    <row r="121" spans="1:25">
      <c r="A121" s="35"/>
      <c r="B121" s="93" t="s">
        <v>107</v>
      </c>
      <c r="C121" s="97"/>
      <c r="D121" s="93"/>
      <c r="E121" s="94">
        <f t="shared" si="15"/>
        <v>0</v>
      </c>
      <c r="F121" s="94">
        <f>IFERROR(INDEX(Tbl_ProductList[Product Weight (g)],MATCH(B121 &amp; "|" &amp; C121,Tbl_ProductList[Product Weight Lookup],0)),0)</f>
        <v>0</v>
      </c>
      <c r="G121" s="150">
        <f>IFERROR(INDEX(Tbl_ApparelFabricTypes[Lint Conversion Factor],MATCH(D121,Tbl_ApparelFabricTypes[Product Fabric Type],0))*F121/1000,0)</f>
        <v>0</v>
      </c>
      <c r="H121" s="143"/>
      <c r="I121" s="172">
        <f>IFERROR(INDEX(Tbl_AvgPercCotton[Average % Cotton],MATCH(H121,Tbl_AvgPercCotton[Blends],0)),0)</f>
        <v>0</v>
      </c>
      <c r="J121" s="170"/>
      <c r="K121" s="96">
        <f t="shared" si="16"/>
        <v>0</v>
      </c>
      <c r="L121" s="42"/>
      <c r="M121" s="93" t="s">
        <v>104</v>
      </c>
      <c r="N121" s="97"/>
      <c r="O121" s="93"/>
      <c r="P121" s="94">
        <f t="shared" si="13"/>
        <v>0</v>
      </c>
      <c r="Q121" s="94">
        <f>IFERROR(INDEX(Tbl_ProductList[Product Weight (g)],MATCH(M121 &amp; "|" &amp; N121,Tbl_ProductList[Product Weight Lookup],0)),0)</f>
        <v>0</v>
      </c>
      <c r="R121" s="150">
        <f>IFERROR(INDEX(Tbl_HomeFabricTypes[Lint Conversion Factor],MATCH(O121,Tbl_HomeFabricTypes[Product Fabric Type],0))*Q121/1000,0)</f>
        <v>0</v>
      </c>
      <c r="S121" s="95"/>
      <c r="T121" s="172">
        <f>IFERROR(INDEX(Tbl_AvgPercCotton[Average % Cotton],MATCH(S121,Tbl_AvgPercCotton[Blends],0)),0)</f>
        <v>0</v>
      </c>
      <c r="U121" s="170"/>
      <c r="V121" s="96">
        <f t="shared" si="14"/>
        <v>0</v>
      </c>
      <c r="W121" s="19"/>
      <c r="X121" s="23"/>
      <c r="Y121" s="23"/>
    </row>
    <row r="122" spans="1:25">
      <c r="A122" s="35"/>
      <c r="B122" s="93" t="s">
        <v>107</v>
      </c>
      <c r="C122" s="97"/>
      <c r="D122" s="93"/>
      <c r="E122" s="94">
        <f t="shared" si="15"/>
        <v>0</v>
      </c>
      <c r="F122" s="94">
        <f>IFERROR(INDEX(Tbl_ProductList[Product Weight (g)],MATCH(B122 &amp; "|" &amp; C122,Tbl_ProductList[Product Weight Lookup],0)),0)</f>
        <v>0</v>
      </c>
      <c r="G122" s="150">
        <f>IFERROR(INDEX(Tbl_ApparelFabricTypes[Lint Conversion Factor],MATCH(D122,Tbl_ApparelFabricTypes[Product Fabric Type],0))*F122/1000,0)</f>
        <v>0</v>
      </c>
      <c r="H122" s="143"/>
      <c r="I122" s="172">
        <f>IFERROR(INDEX(Tbl_AvgPercCotton[Average % Cotton],MATCH(H122,Tbl_AvgPercCotton[Blends],0)),0)</f>
        <v>0</v>
      </c>
      <c r="J122" s="170"/>
      <c r="K122" s="96">
        <f t="shared" si="16"/>
        <v>0</v>
      </c>
      <c r="L122" s="42"/>
      <c r="M122" s="93" t="s">
        <v>104</v>
      </c>
      <c r="N122" s="97"/>
      <c r="O122" s="93"/>
      <c r="P122" s="94">
        <f t="shared" si="13"/>
        <v>0</v>
      </c>
      <c r="Q122" s="94">
        <f>IFERROR(INDEX(Tbl_ProductList[Product Weight (g)],MATCH(M122 &amp; "|" &amp; N122,Tbl_ProductList[Product Weight Lookup],0)),0)</f>
        <v>0</v>
      </c>
      <c r="R122" s="150">
        <f>IFERROR(INDEX(Tbl_HomeFabricTypes[Lint Conversion Factor],MATCH(O122,Tbl_HomeFabricTypes[Product Fabric Type],0))*Q122/1000,0)</f>
        <v>0</v>
      </c>
      <c r="S122" s="95"/>
      <c r="T122" s="172">
        <f>IFERROR(INDEX(Tbl_AvgPercCotton[Average % Cotton],MATCH(S122,Tbl_AvgPercCotton[Blends],0)),0)</f>
        <v>0</v>
      </c>
      <c r="U122" s="170"/>
      <c r="V122" s="96">
        <f t="shared" si="14"/>
        <v>0</v>
      </c>
      <c r="W122" s="19"/>
      <c r="X122" s="23"/>
      <c r="Y122" s="23"/>
    </row>
    <row r="123" spans="1:25">
      <c r="A123" s="35"/>
      <c r="B123" s="93" t="s">
        <v>107</v>
      </c>
      <c r="C123" s="97"/>
      <c r="D123" s="93"/>
      <c r="E123" s="94">
        <f t="shared" si="15"/>
        <v>0</v>
      </c>
      <c r="F123" s="94">
        <f>IFERROR(INDEX(Tbl_ProductList[Product Weight (g)],MATCH(B123 &amp; "|" &amp; C123,Tbl_ProductList[Product Weight Lookup],0)),0)</f>
        <v>0</v>
      </c>
      <c r="G123" s="150">
        <f>IFERROR(INDEX(Tbl_ApparelFabricTypes[Lint Conversion Factor],MATCH(D123,Tbl_ApparelFabricTypes[Product Fabric Type],0))*F123/1000,0)</f>
        <v>0</v>
      </c>
      <c r="H123" s="143"/>
      <c r="I123" s="172">
        <f>IFERROR(INDEX(Tbl_AvgPercCotton[Average % Cotton],MATCH(H123,Tbl_AvgPercCotton[Blends],0)),0)</f>
        <v>0</v>
      </c>
      <c r="J123" s="170"/>
      <c r="K123" s="96">
        <f t="shared" si="16"/>
        <v>0</v>
      </c>
      <c r="L123" s="42"/>
      <c r="M123" s="93" t="s">
        <v>104</v>
      </c>
      <c r="N123" s="97"/>
      <c r="O123" s="93"/>
      <c r="P123" s="94">
        <f t="shared" si="13"/>
        <v>0</v>
      </c>
      <c r="Q123" s="94">
        <f>IFERROR(INDEX(Tbl_ProductList[Product Weight (g)],MATCH(M123 &amp; "|" &amp; N123,Tbl_ProductList[Product Weight Lookup],0)),0)</f>
        <v>0</v>
      </c>
      <c r="R123" s="150">
        <f>IFERROR(INDEX(Tbl_HomeFabricTypes[Lint Conversion Factor],MATCH(O123,Tbl_HomeFabricTypes[Product Fabric Type],0))*Q123/1000,0)</f>
        <v>0</v>
      </c>
      <c r="S123" s="95"/>
      <c r="T123" s="172">
        <f>IFERROR(INDEX(Tbl_AvgPercCotton[Average % Cotton],MATCH(S123,Tbl_AvgPercCotton[Blends],0)),0)</f>
        <v>0</v>
      </c>
      <c r="U123" s="170"/>
      <c r="V123" s="96">
        <f t="shared" si="14"/>
        <v>0</v>
      </c>
      <c r="W123" s="19"/>
      <c r="X123" s="23"/>
      <c r="Y123" s="23"/>
    </row>
    <row r="124" spans="1:25">
      <c r="A124" s="35"/>
      <c r="B124" s="93" t="s">
        <v>107</v>
      </c>
      <c r="C124" s="97"/>
      <c r="D124" s="93"/>
      <c r="E124" s="94">
        <f t="shared" si="15"/>
        <v>0</v>
      </c>
      <c r="F124" s="94">
        <f>IFERROR(INDEX(Tbl_ProductList[Product Weight (g)],MATCH(B124 &amp; "|" &amp; C124,Tbl_ProductList[Product Weight Lookup],0)),0)</f>
        <v>0</v>
      </c>
      <c r="G124" s="150">
        <f>IFERROR(INDEX(Tbl_ApparelFabricTypes[Lint Conversion Factor],MATCH(D124,Tbl_ApparelFabricTypes[Product Fabric Type],0))*F124/1000,0)</f>
        <v>0</v>
      </c>
      <c r="H124" s="143"/>
      <c r="I124" s="172">
        <f>IFERROR(INDEX(Tbl_AvgPercCotton[Average % Cotton],MATCH(H124,Tbl_AvgPercCotton[Blends],0)),0)</f>
        <v>0</v>
      </c>
      <c r="J124" s="170"/>
      <c r="K124" s="96">
        <f t="shared" si="16"/>
        <v>0</v>
      </c>
      <c r="L124" s="42"/>
      <c r="M124" s="93" t="s">
        <v>104</v>
      </c>
      <c r="N124" s="97"/>
      <c r="O124" s="93"/>
      <c r="P124" s="94">
        <f t="shared" si="13"/>
        <v>0</v>
      </c>
      <c r="Q124" s="94">
        <f>IFERROR(INDEX(Tbl_ProductList[Product Weight (g)],MATCH(M124 &amp; "|" &amp; N124,Tbl_ProductList[Product Weight Lookup],0)),0)</f>
        <v>0</v>
      </c>
      <c r="R124" s="150">
        <f>IFERROR(INDEX(Tbl_HomeFabricTypes[Lint Conversion Factor],MATCH(O124,Tbl_HomeFabricTypes[Product Fabric Type],0))*Q124/1000,0)</f>
        <v>0</v>
      </c>
      <c r="S124" s="95"/>
      <c r="T124" s="172">
        <f>IFERROR(INDEX(Tbl_AvgPercCotton[Average % Cotton],MATCH(S124,Tbl_AvgPercCotton[Blends],0)),0)</f>
        <v>0</v>
      </c>
      <c r="U124" s="170"/>
      <c r="V124" s="96">
        <f t="shared" si="14"/>
        <v>0</v>
      </c>
      <c r="W124" s="19"/>
      <c r="X124" s="23"/>
      <c r="Y124" s="23"/>
    </row>
    <row r="125" spans="1:25">
      <c r="A125" s="35"/>
      <c r="B125" s="93" t="s">
        <v>107</v>
      </c>
      <c r="C125" s="97"/>
      <c r="D125" s="93"/>
      <c r="E125" s="94">
        <f t="shared" si="15"/>
        <v>0</v>
      </c>
      <c r="F125" s="94">
        <f>IFERROR(INDEX(Tbl_ProductList[Product Weight (g)],MATCH(B125 &amp; "|" &amp; C125,Tbl_ProductList[Product Weight Lookup],0)),0)</f>
        <v>0</v>
      </c>
      <c r="G125" s="150">
        <f>IFERROR(INDEX(Tbl_ApparelFabricTypes[Lint Conversion Factor],MATCH(D125,Tbl_ApparelFabricTypes[Product Fabric Type],0))*F125/1000,0)</f>
        <v>0</v>
      </c>
      <c r="H125" s="143"/>
      <c r="I125" s="172">
        <f>IFERROR(INDEX(Tbl_AvgPercCotton[Average % Cotton],MATCH(H125,Tbl_AvgPercCotton[Blends],0)),0)</f>
        <v>0</v>
      </c>
      <c r="J125" s="170"/>
      <c r="K125" s="96">
        <f t="shared" si="16"/>
        <v>0</v>
      </c>
      <c r="L125" s="42"/>
      <c r="M125" s="93" t="s">
        <v>104</v>
      </c>
      <c r="N125" s="97"/>
      <c r="O125" s="93"/>
      <c r="P125" s="94">
        <f t="shared" si="13"/>
        <v>0</v>
      </c>
      <c r="Q125" s="94">
        <f>IFERROR(INDEX(Tbl_ProductList[Product Weight (g)],MATCH(M125 &amp; "|" &amp; N125,Tbl_ProductList[Product Weight Lookup],0)),0)</f>
        <v>0</v>
      </c>
      <c r="R125" s="150">
        <f>IFERROR(INDEX(Tbl_HomeFabricTypes[Lint Conversion Factor],MATCH(O125,Tbl_HomeFabricTypes[Product Fabric Type],0))*Q125/1000,0)</f>
        <v>0</v>
      </c>
      <c r="S125" s="95"/>
      <c r="T125" s="172">
        <f>IFERROR(INDEX(Tbl_AvgPercCotton[Average % Cotton],MATCH(S125,Tbl_AvgPercCotton[Blends],0)),0)</f>
        <v>0</v>
      </c>
      <c r="U125" s="170"/>
      <c r="V125" s="96">
        <f t="shared" si="14"/>
        <v>0</v>
      </c>
      <c r="W125" s="19"/>
      <c r="X125" s="23"/>
      <c r="Y125" s="23"/>
    </row>
    <row r="126" spans="1:25">
      <c r="A126" s="35"/>
      <c r="B126" s="93" t="s">
        <v>107</v>
      </c>
      <c r="C126" s="97"/>
      <c r="D126" s="93"/>
      <c r="E126" s="94">
        <f t="shared" si="15"/>
        <v>0</v>
      </c>
      <c r="F126" s="94">
        <f>IFERROR(INDEX(Tbl_ProductList[Product Weight (g)],MATCH(B126 &amp; "|" &amp; C126,Tbl_ProductList[Product Weight Lookup],0)),0)</f>
        <v>0</v>
      </c>
      <c r="G126" s="150">
        <f>IFERROR(INDEX(Tbl_ApparelFabricTypes[Lint Conversion Factor],MATCH(D126,Tbl_ApparelFabricTypes[Product Fabric Type],0))*F126/1000,0)</f>
        <v>0</v>
      </c>
      <c r="H126" s="143"/>
      <c r="I126" s="172">
        <f>IFERROR(INDEX(Tbl_AvgPercCotton[Average % Cotton],MATCH(H126,Tbl_AvgPercCotton[Blends],0)),0)</f>
        <v>0</v>
      </c>
      <c r="J126" s="170"/>
      <c r="K126" s="96">
        <f t="shared" si="16"/>
        <v>0</v>
      </c>
      <c r="L126" s="42"/>
      <c r="M126" s="93" t="s">
        <v>104</v>
      </c>
      <c r="N126" s="97"/>
      <c r="O126" s="93"/>
      <c r="P126" s="94">
        <f t="shared" si="13"/>
        <v>0</v>
      </c>
      <c r="Q126" s="94">
        <f>IFERROR(INDEX(Tbl_ProductList[Product Weight (g)],MATCH(M126 &amp; "|" &amp; N126,Tbl_ProductList[Product Weight Lookup],0)),0)</f>
        <v>0</v>
      </c>
      <c r="R126" s="150">
        <f>IFERROR(INDEX(Tbl_HomeFabricTypes[Lint Conversion Factor],MATCH(O126,Tbl_HomeFabricTypes[Product Fabric Type],0))*Q126/1000,0)</f>
        <v>0</v>
      </c>
      <c r="S126" s="95"/>
      <c r="T126" s="172">
        <f>IFERROR(INDEX(Tbl_AvgPercCotton[Average % Cotton],MATCH(S126,Tbl_AvgPercCotton[Blends],0)),0)</f>
        <v>0</v>
      </c>
      <c r="U126" s="170"/>
      <c r="V126" s="96">
        <f t="shared" si="14"/>
        <v>0</v>
      </c>
      <c r="W126" s="19"/>
      <c r="X126" s="23"/>
      <c r="Y126" s="13"/>
    </row>
    <row r="127" spans="1:25">
      <c r="A127" s="35"/>
      <c r="B127" s="93" t="s">
        <v>107</v>
      </c>
      <c r="C127" s="97"/>
      <c r="D127" s="93"/>
      <c r="E127" s="94">
        <f t="shared" si="15"/>
        <v>0</v>
      </c>
      <c r="F127" s="94">
        <f>IFERROR(INDEX(Tbl_ProductList[Product Weight (g)],MATCH(B127 &amp; "|" &amp; C127,Tbl_ProductList[Product Weight Lookup],0)),0)</f>
        <v>0</v>
      </c>
      <c r="G127" s="150">
        <f>IFERROR(INDEX(Tbl_ApparelFabricTypes[Lint Conversion Factor],MATCH(D127,Tbl_ApparelFabricTypes[Product Fabric Type],0))*F127/1000,0)</f>
        <v>0</v>
      </c>
      <c r="H127" s="143"/>
      <c r="I127" s="172">
        <f>IFERROR(INDEX(Tbl_AvgPercCotton[Average % Cotton],MATCH(H127,Tbl_AvgPercCotton[Blends],0)),0)</f>
        <v>0</v>
      </c>
      <c r="J127" s="170"/>
      <c r="K127" s="96">
        <f t="shared" si="16"/>
        <v>0</v>
      </c>
      <c r="L127" s="42"/>
      <c r="M127" s="93" t="s">
        <v>104</v>
      </c>
      <c r="N127" s="97"/>
      <c r="O127" s="93"/>
      <c r="P127" s="94">
        <f t="shared" si="13"/>
        <v>0</v>
      </c>
      <c r="Q127" s="94">
        <f>IFERROR(INDEX(Tbl_ProductList[Product Weight (g)],MATCH(M127 &amp; "|" &amp; N127,Tbl_ProductList[Product Weight Lookup],0)),0)</f>
        <v>0</v>
      </c>
      <c r="R127" s="150">
        <f>IFERROR(INDEX(Tbl_HomeFabricTypes[Lint Conversion Factor],MATCH(O127,Tbl_HomeFabricTypes[Product Fabric Type],0))*Q127/1000,0)</f>
        <v>0</v>
      </c>
      <c r="S127" s="95"/>
      <c r="T127" s="172">
        <f>IFERROR(INDEX(Tbl_AvgPercCotton[Average % Cotton],MATCH(S127,Tbl_AvgPercCotton[Blends],0)),0)</f>
        <v>0</v>
      </c>
      <c r="U127" s="170"/>
      <c r="V127" s="96">
        <f t="shared" si="14"/>
        <v>0</v>
      </c>
      <c r="W127" s="19"/>
      <c r="X127" s="13"/>
      <c r="Y127" s="13"/>
    </row>
    <row r="128" spans="1:25">
      <c r="A128" s="35"/>
      <c r="B128" s="93" t="s">
        <v>107</v>
      </c>
      <c r="C128" s="97"/>
      <c r="D128" s="93"/>
      <c r="E128" s="94">
        <f t="shared" si="15"/>
        <v>0</v>
      </c>
      <c r="F128" s="94">
        <f>IFERROR(INDEX(Tbl_ProductList[Product Weight (g)],MATCH(B128 &amp; "|" &amp; C128,Tbl_ProductList[Product Weight Lookup],0)),0)</f>
        <v>0</v>
      </c>
      <c r="G128" s="150">
        <f>IFERROR(INDEX(Tbl_ApparelFabricTypes[Lint Conversion Factor],MATCH(D128,Tbl_ApparelFabricTypes[Product Fabric Type],0))*F128/1000,0)</f>
        <v>0</v>
      </c>
      <c r="H128" s="143"/>
      <c r="I128" s="172">
        <f>IFERROR(INDEX(Tbl_AvgPercCotton[Average % Cotton],MATCH(H128,Tbl_AvgPercCotton[Blends],0)),0)</f>
        <v>0</v>
      </c>
      <c r="J128" s="170"/>
      <c r="K128" s="96">
        <f t="shared" si="16"/>
        <v>0</v>
      </c>
      <c r="L128" s="42"/>
      <c r="M128" s="93" t="s">
        <v>104</v>
      </c>
      <c r="N128" s="97"/>
      <c r="O128" s="93"/>
      <c r="P128" s="94">
        <f t="shared" si="13"/>
        <v>0</v>
      </c>
      <c r="Q128" s="94">
        <f>IFERROR(INDEX(Tbl_ProductList[Product Weight (g)],MATCH(M128 &amp; "|" &amp; N128,Tbl_ProductList[Product Weight Lookup],0)),0)</f>
        <v>0</v>
      </c>
      <c r="R128" s="150">
        <f>IFERROR(INDEX(Tbl_HomeFabricTypes[Lint Conversion Factor],MATCH(O128,Tbl_HomeFabricTypes[Product Fabric Type],0))*Q128/1000,0)</f>
        <v>0</v>
      </c>
      <c r="S128" s="95"/>
      <c r="T128" s="172">
        <f>IFERROR(INDEX(Tbl_AvgPercCotton[Average % Cotton],MATCH(S128,Tbl_AvgPercCotton[Blends],0)),0)</f>
        <v>0</v>
      </c>
      <c r="U128" s="170"/>
      <c r="V128" s="96">
        <f t="shared" si="14"/>
        <v>0</v>
      </c>
      <c r="W128" s="19"/>
      <c r="X128" s="13"/>
      <c r="Y128" s="23"/>
    </row>
    <row r="129" spans="1:25">
      <c r="A129" s="35"/>
      <c r="B129" s="93" t="s">
        <v>107</v>
      </c>
      <c r="C129" s="97"/>
      <c r="D129" s="93"/>
      <c r="E129" s="94">
        <f t="shared" si="15"/>
        <v>0</v>
      </c>
      <c r="F129" s="94">
        <f>IFERROR(INDEX(Tbl_ProductList[Product Weight (g)],MATCH(B129 &amp; "|" &amp; C129,Tbl_ProductList[Product Weight Lookup],0)),0)</f>
        <v>0</v>
      </c>
      <c r="G129" s="150">
        <f>IFERROR(INDEX(Tbl_ApparelFabricTypes[Lint Conversion Factor],MATCH(D129,Tbl_ApparelFabricTypes[Product Fabric Type],0))*F129/1000,0)</f>
        <v>0</v>
      </c>
      <c r="H129" s="143"/>
      <c r="I129" s="172">
        <f>IFERROR(INDEX(Tbl_AvgPercCotton[Average % Cotton],MATCH(H129,Tbl_AvgPercCotton[Blends],0)),0)</f>
        <v>0</v>
      </c>
      <c r="J129" s="170"/>
      <c r="K129" s="96">
        <f t="shared" si="16"/>
        <v>0</v>
      </c>
      <c r="L129" s="42"/>
      <c r="M129" s="93" t="s">
        <v>104</v>
      </c>
      <c r="N129" s="97"/>
      <c r="O129" s="93"/>
      <c r="P129" s="94">
        <f t="shared" si="13"/>
        <v>0</v>
      </c>
      <c r="Q129" s="94">
        <f>IFERROR(INDEX(Tbl_ProductList[Product Weight (g)],MATCH(M129 &amp; "|" &amp; N129,Tbl_ProductList[Product Weight Lookup],0)),0)</f>
        <v>0</v>
      </c>
      <c r="R129" s="150">
        <f>IFERROR(INDEX(Tbl_HomeFabricTypes[Lint Conversion Factor],MATCH(O129,Tbl_HomeFabricTypes[Product Fabric Type],0))*Q129/1000,0)</f>
        <v>0</v>
      </c>
      <c r="S129" s="95"/>
      <c r="T129" s="172">
        <f>IFERROR(INDEX(Tbl_AvgPercCotton[Average % Cotton],MATCH(S129,Tbl_AvgPercCotton[Blends],0)),0)</f>
        <v>0</v>
      </c>
      <c r="U129" s="170"/>
      <c r="V129" s="96">
        <f t="shared" si="14"/>
        <v>0</v>
      </c>
      <c r="W129" s="19"/>
      <c r="X129" s="13"/>
      <c r="Y129" s="13"/>
    </row>
    <row r="130" spans="1:25" ht="15.6">
      <c r="A130" s="35"/>
      <c r="B130" s="93" t="s">
        <v>107</v>
      </c>
      <c r="C130" s="97"/>
      <c r="D130" s="93"/>
      <c r="E130" s="94">
        <f t="shared" si="15"/>
        <v>0</v>
      </c>
      <c r="F130" s="94">
        <f>IFERROR(INDEX(Tbl_ProductList[Product Weight (g)],MATCH(B130 &amp; "|" &amp; C130,Tbl_ProductList[Product Weight Lookup],0)),0)</f>
        <v>0</v>
      </c>
      <c r="G130" s="150">
        <f>IFERROR(INDEX(Tbl_ApparelFabricTypes[Lint Conversion Factor],MATCH(D130,Tbl_ApparelFabricTypes[Product Fabric Type],0))*F130/1000,0)</f>
        <v>0</v>
      </c>
      <c r="H130" s="143"/>
      <c r="I130" s="172">
        <f>IFERROR(INDEX(Tbl_AvgPercCotton[Average % Cotton],MATCH(H130,Tbl_AvgPercCotton[Blends],0)),0)</f>
        <v>0</v>
      </c>
      <c r="J130" s="170"/>
      <c r="K130" s="96">
        <f t="shared" si="16"/>
        <v>0</v>
      </c>
      <c r="L130" s="42"/>
      <c r="M130" s="231"/>
      <c r="N130" s="382" t="s">
        <v>114</v>
      </c>
      <c r="O130" s="383"/>
      <c r="P130" s="383"/>
      <c r="Q130" s="383"/>
      <c r="R130" s="383"/>
      <c r="S130" s="383"/>
      <c r="T130" s="383"/>
      <c r="U130" s="383"/>
      <c r="V130" s="384"/>
      <c r="W130" s="19"/>
      <c r="X130" s="13"/>
      <c r="Y130" s="13"/>
    </row>
    <row r="131" spans="1:25">
      <c r="A131" s="35"/>
      <c r="B131" s="93" t="s">
        <v>107</v>
      </c>
      <c r="C131" s="97"/>
      <c r="D131" s="93"/>
      <c r="E131" s="94">
        <f t="shared" si="15"/>
        <v>0</v>
      </c>
      <c r="F131" s="94">
        <f>IFERROR(INDEX(Tbl_ProductList[Product Weight (g)],MATCH(B131 &amp; "|" &amp; C131,Tbl_ProductList[Product Weight Lookup],0)),0)</f>
        <v>0</v>
      </c>
      <c r="G131" s="150">
        <f>IFERROR(INDEX(Tbl_ApparelFabricTypes[Lint Conversion Factor],MATCH(D131,Tbl_ApparelFabricTypes[Product Fabric Type],0))*F131/1000,0)</f>
        <v>0</v>
      </c>
      <c r="H131" s="143"/>
      <c r="I131" s="172">
        <f>IFERROR(INDEX(Tbl_AvgPercCotton[Average % Cotton],MATCH(H131,Tbl_AvgPercCotton[Blends],0)),0)</f>
        <v>0</v>
      </c>
      <c r="J131" s="170"/>
      <c r="K131" s="96">
        <f t="shared" si="16"/>
        <v>0</v>
      </c>
      <c r="L131" s="42"/>
      <c r="M131" s="93" t="s">
        <v>115</v>
      </c>
      <c r="N131" s="97" t="s">
        <v>116</v>
      </c>
      <c r="O131" s="93"/>
      <c r="P131" s="94">
        <f t="shared" ref="P131:P154" si="17">IF(O131&lt;="",1,0)*U131*T131</f>
        <v>0</v>
      </c>
      <c r="Q131" s="94">
        <f>IFERROR(INDEX(Tbl_ProductList[Product Weight (g)],MATCH(M131 &amp; "|" &amp; N131,Tbl_ProductList[Product Weight Lookup],0)),0)</f>
        <v>701</v>
      </c>
      <c r="R131" s="150">
        <f>IFERROR(INDEX(Tbl_HomeFabricTypes[Lint Conversion Factor],MATCH(O131,Tbl_HomeFabricTypes[Product Fabric Type],0))*Q131/1000,0)</f>
        <v>0</v>
      </c>
      <c r="S131" s="95"/>
      <c r="T131" s="172">
        <f>IFERROR(INDEX(Tbl_AvgPercCotton[Average % Cotton],MATCH(S131,Tbl_AvgPercCotton[Blends],0)),0)</f>
        <v>0</v>
      </c>
      <c r="U131" s="170"/>
      <c r="V131" s="96">
        <f t="shared" ref="V131:V154" si="18">R131*(T131)*U131</f>
        <v>0</v>
      </c>
      <c r="W131" s="19"/>
      <c r="X131" s="13"/>
      <c r="Y131" s="13"/>
    </row>
    <row r="132" spans="1:25">
      <c r="A132" s="35"/>
      <c r="B132" s="93" t="s">
        <v>107</v>
      </c>
      <c r="C132" s="97"/>
      <c r="D132" s="93"/>
      <c r="E132" s="94">
        <f t="shared" si="15"/>
        <v>0</v>
      </c>
      <c r="F132" s="94">
        <f>IFERROR(INDEX(Tbl_ProductList[Product Weight (g)],MATCH(B132 &amp; "|" &amp; C132,Tbl_ProductList[Product Weight Lookup],0)),0)</f>
        <v>0</v>
      </c>
      <c r="G132" s="150">
        <f>IFERROR(INDEX(Tbl_ApparelFabricTypes[Lint Conversion Factor],MATCH(D132,Tbl_ApparelFabricTypes[Product Fabric Type],0))*F132/1000,0)</f>
        <v>0</v>
      </c>
      <c r="H132" s="143"/>
      <c r="I132" s="172">
        <f>IFERROR(INDEX(Tbl_AvgPercCotton[Average % Cotton],MATCH(H132,Tbl_AvgPercCotton[Blends],0)),0)</f>
        <v>0</v>
      </c>
      <c r="J132" s="170"/>
      <c r="K132" s="96">
        <f t="shared" si="16"/>
        <v>0</v>
      </c>
      <c r="L132" s="42"/>
      <c r="M132" s="93" t="s">
        <v>115</v>
      </c>
      <c r="N132" s="97" t="s">
        <v>117</v>
      </c>
      <c r="O132" s="93"/>
      <c r="P132" s="94">
        <f t="shared" si="17"/>
        <v>0</v>
      </c>
      <c r="Q132" s="94">
        <f>IFERROR(INDEX(Tbl_ProductList[Product Weight (g)],MATCH(M132 &amp; "|" &amp; N132,Tbl_ProductList[Product Weight Lookup],0)),0)</f>
        <v>835</v>
      </c>
      <c r="R132" s="150">
        <f>IFERROR(INDEX(Tbl_HomeFabricTypes[Lint Conversion Factor],MATCH(O132,Tbl_HomeFabricTypes[Product Fabric Type],0))*Q132/1000,0)</f>
        <v>0</v>
      </c>
      <c r="S132" s="95"/>
      <c r="T132" s="172">
        <f>IFERROR(INDEX(Tbl_AvgPercCotton[Average % Cotton],MATCH(S132,Tbl_AvgPercCotton[Blends],0)),0)</f>
        <v>0</v>
      </c>
      <c r="U132" s="170"/>
      <c r="V132" s="96">
        <f t="shared" si="18"/>
        <v>0</v>
      </c>
      <c r="W132" s="19"/>
      <c r="X132" s="13"/>
      <c r="Y132" s="13"/>
    </row>
    <row r="133" spans="1:25">
      <c r="A133" s="35"/>
      <c r="B133" s="93" t="s">
        <v>107</v>
      </c>
      <c r="C133" s="97"/>
      <c r="D133" s="93"/>
      <c r="E133" s="94">
        <f t="shared" si="15"/>
        <v>0</v>
      </c>
      <c r="F133" s="94">
        <f>IFERROR(INDEX(Tbl_ProductList[Product Weight (g)],MATCH(B133 &amp; "|" &amp; C133,Tbl_ProductList[Product Weight Lookup],0)),0)</f>
        <v>0</v>
      </c>
      <c r="G133" s="150">
        <f>IFERROR(INDEX(Tbl_ApparelFabricTypes[Lint Conversion Factor],MATCH(D133,Tbl_ApparelFabricTypes[Product Fabric Type],0))*F133/1000,0)</f>
        <v>0</v>
      </c>
      <c r="H133" s="143"/>
      <c r="I133" s="172">
        <f>IFERROR(INDEX(Tbl_AvgPercCotton[Average % Cotton],MATCH(H133,Tbl_AvgPercCotton[Blends],0)),0)</f>
        <v>0</v>
      </c>
      <c r="J133" s="170"/>
      <c r="K133" s="96">
        <f t="shared" si="16"/>
        <v>0</v>
      </c>
      <c r="L133" s="42"/>
      <c r="M133" s="93" t="s">
        <v>115</v>
      </c>
      <c r="N133" s="97" t="s">
        <v>118</v>
      </c>
      <c r="O133" s="93"/>
      <c r="P133" s="94">
        <f t="shared" si="17"/>
        <v>0</v>
      </c>
      <c r="Q133" s="94">
        <f>IFERROR(INDEX(Tbl_ProductList[Product Weight (g)],MATCH(M133 &amp; "|" &amp; N133,Tbl_ProductList[Product Weight Lookup],0)),0)</f>
        <v>952</v>
      </c>
      <c r="R133" s="150">
        <f>IFERROR(INDEX(Tbl_HomeFabricTypes[Lint Conversion Factor],MATCH(O133,Tbl_HomeFabricTypes[Product Fabric Type],0))*Q133/1000,0)</f>
        <v>0</v>
      </c>
      <c r="S133" s="95"/>
      <c r="T133" s="172">
        <f>IFERROR(INDEX(Tbl_AvgPercCotton[Average % Cotton],MATCH(S133,Tbl_AvgPercCotton[Blends],0)),0)</f>
        <v>0</v>
      </c>
      <c r="U133" s="170"/>
      <c r="V133" s="96">
        <f t="shared" si="18"/>
        <v>0</v>
      </c>
      <c r="W133" s="19"/>
      <c r="X133" s="13"/>
      <c r="Y133" s="13"/>
    </row>
    <row r="134" spans="1:25">
      <c r="A134" s="35"/>
      <c r="B134" s="93" t="s">
        <v>107</v>
      </c>
      <c r="C134" s="97"/>
      <c r="D134" s="93"/>
      <c r="E134" s="94">
        <f t="shared" si="15"/>
        <v>0</v>
      </c>
      <c r="F134" s="94">
        <f>IFERROR(INDEX(Tbl_ProductList[Product Weight (g)],MATCH(B134 &amp; "|" &amp; C134,Tbl_ProductList[Product Weight Lookup],0)),0)</f>
        <v>0</v>
      </c>
      <c r="G134" s="150">
        <f>IFERROR(INDEX(Tbl_ApparelFabricTypes[Lint Conversion Factor],MATCH(D134,Tbl_ApparelFabricTypes[Product Fabric Type],0))*F134/1000,0)</f>
        <v>0</v>
      </c>
      <c r="H134" s="143"/>
      <c r="I134" s="172">
        <f>IFERROR(INDEX(Tbl_AvgPercCotton[Average % Cotton],MATCH(H134,Tbl_AvgPercCotton[Blends],0)),0)</f>
        <v>0</v>
      </c>
      <c r="J134" s="170"/>
      <c r="K134" s="96">
        <f t="shared" si="16"/>
        <v>0</v>
      </c>
      <c r="L134" s="42"/>
      <c r="M134" s="93" t="s">
        <v>115</v>
      </c>
      <c r="N134" s="97" t="s">
        <v>119</v>
      </c>
      <c r="O134" s="93"/>
      <c r="P134" s="94">
        <f t="shared" si="17"/>
        <v>0</v>
      </c>
      <c r="Q134" s="94">
        <f>IFERROR(INDEX(Tbl_ProductList[Product Weight (g)],MATCH(M134 &amp; "|" &amp; N134,Tbl_ProductList[Product Weight Lookup],0)),0)</f>
        <v>1069</v>
      </c>
      <c r="R134" s="150">
        <f>IFERROR(INDEX(Tbl_HomeFabricTypes[Lint Conversion Factor],MATCH(O134,Tbl_HomeFabricTypes[Product Fabric Type],0))*Q134/1000,0)</f>
        <v>0</v>
      </c>
      <c r="S134" s="95"/>
      <c r="T134" s="172">
        <f>IFERROR(INDEX(Tbl_AvgPercCotton[Average % Cotton],MATCH(S134,Tbl_AvgPercCotton[Blends],0)),0)</f>
        <v>0</v>
      </c>
      <c r="U134" s="170"/>
      <c r="V134" s="96">
        <f t="shared" si="18"/>
        <v>0</v>
      </c>
      <c r="W134" s="19"/>
      <c r="X134" s="13"/>
      <c r="Y134" s="13"/>
    </row>
    <row r="135" spans="1:25">
      <c r="A135" s="35"/>
      <c r="B135" s="93" t="s">
        <v>107</v>
      </c>
      <c r="C135" s="97"/>
      <c r="D135" s="93"/>
      <c r="E135" s="94">
        <f t="shared" si="15"/>
        <v>0</v>
      </c>
      <c r="F135" s="94">
        <f>IFERROR(INDEX(Tbl_ProductList[Product Weight (g)],MATCH(B135 &amp; "|" &amp; C135,Tbl_ProductList[Product Weight Lookup],0)),0)</f>
        <v>0</v>
      </c>
      <c r="G135" s="150">
        <f>IFERROR(INDEX(Tbl_ApparelFabricTypes[Lint Conversion Factor],MATCH(D135,Tbl_ApparelFabricTypes[Product Fabric Type],0))*F135/1000,0)</f>
        <v>0</v>
      </c>
      <c r="H135" s="143"/>
      <c r="I135" s="172">
        <f>IFERROR(INDEX(Tbl_AvgPercCotton[Average % Cotton],MATCH(H135,Tbl_AvgPercCotton[Blends],0)),0)</f>
        <v>0</v>
      </c>
      <c r="J135" s="170"/>
      <c r="K135" s="96">
        <f t="shared" si="16"/>
        <v>0</v>
      </c>
      <c r="L135" s="42"/>
      <c r="M135" s="93" t="s">
        <v>115</v>
      </c>
      <c r="N135" s="97" t="s">
        <v>120</v>
      </c>
      <c r="O135" s="93"/>
      <c r="P135" s="94">
        <f t="shared" si="17"/>
        <v>0</v>
      </c>
      <c r="Q135" s="94">
        <f>IFERROR(INDEX(Tbl_ProductList[Product Weight (g)],MATCH(M135 &amp; "|" &amp; N135,Tbl_ProductList[Product Weight Lookup],0)),0)</f>
        <v>1119</v>
      </c>
      <c r="R135" s="150">
        <f>IFERROR(INDEX(Tbl_HomeFabricTypes[Lint Conversion Factor],MATCH(O135,Tbl_HomeFabricTypes[Product Fabric Type],0))*Q135/1000,0)</f>
        <v>0</v>
      </c>
      <c r="S135" s="95"/>
      <c r="T135" s="172">
        <f>IFERROR(INDEX(Tbl_AvgPercCotton[Average % Cotton],MATCH(S135,Tbl_AvgPercCotton[Blends],0)),0)</f>
        <v>0</v>
      </c>
      <c r="U135" s="170"/>
      <c r="V135" s="96">
        <f t="shared" si="18"/>
        <v>0</v>
      </c>
      <c r="W135" s="19"/>
      <c r="X135" s="13"/>
      <c r="Y135" s="13"/>
    </row>
    <row r="136" spans="1:25">
      <c r="A136" s="35"/>
      <c r="B136" s="93" t="s">
        <v>107</v>
      </c>
      <c r="C136" s="101"/>
      <c r="D136" s="93"/>
      <c r="E136" s="94">
        <f t="shared" si="15"/>
        <v>0</v>
      </c>
      <c r="F136" s="94">
        <f>IFERROR(INDEX(Tbl_ProductList[Product Weight (g)],MATCH(B136 &amp; "|" &amp; C136,Tbl_ProductList[Product Weight Lookup],0)),0)</f>
        <v>0</v>
      </c>
      <c r="G136" s="150">
        <f>IFERROR(INDEX(Tbl_ApparelFabricTypes[Lint Conversion Factor],MATCH(D136,Tbl_ApparelFabricTypes[Product Fabric Type],0))*F136/1000,0)</f>
        <v>0</v>
      </c>
      <c r="H136" s="143"/>
      <c r="I136" s="172">
        <f>IFERROR(INDEX(Tbl_AvgPercCotton[Average % Cotton],MATCH(H136,Tbl_AvgPercCotton[Blends],0)),0)</f>
        <v>0</v>
      </c>
      <c r="J136" s="170"/>
      <c r="K136" s="96">
        <f t="shared" si="16"/>
        <v>0</v>
      </c>
      <c r="L136" s="42"/>
      <c r="M136" s="93" t="s">
        <v>115</v>
      </c>
      <c r="N136" s="97" t="s">
        <v>121</v>
      </c>
      <c r="O136" s="93"/>
      <c r="P136" s="94">
        <f t="shared" si="17"/>
        <v>0</v>
      </c>
      <c r="Q136" s="94">
        <f>IFERROR(INDEX(Tbl_ProductList[Product Weight (g)],MATCH(M136 &amp; "|" &amp; N136,Tbl_ProductList[Product Weight Lookup],0)),0)</f>
        <v>1336</v>
      </c>
      <c r="R136" s="150">
        <f>IFERROR(INDEX(Tbl_HomeFabricTypes[Lint Conversion Factor],MATCH(O136,Tbl_HomeFabricTypes[Product Fabric Type],0))*Q136/1000,0)</f>
        <v>0</v>
      </c>
      <c r="S136" s="95"/>
      <c r="T136" s="172">
        <f>IFERROR(INDEX(Tbl_AvgPercCotton[Average % Cotton],MATCH(S136,Tbl_AvgPercCotton[Blends],0)),0)</f>
        <v>0</v>
      </c>
      <c r="U136" s="170"/>
      <c r="V136" s="96">
        <f t="shared" si="18"/>
        <v>0</v>
      </c>
      <c r="W136" s="19"/>
      <c r="X136" s="13"/>
      <c r="Y136" s="13"/>
    </row>
    <row r="137" spans="1:25" ht="16.5" customHeight="1">
      <c r="B137" s="224"/>
      <c r="C137" s="235" t="s">
        <v>45</v>
      </c>
      <c r="D137" s="235"/>
      <c r="E137" s="235"/>
      <c r="F137" s="235"/>
      <c r="G137" s="235"/>
      <c r="H137" s="235"/>
      <c r="I137" s="235"/>
      <c r="J137" s="235"/>
      <c r="K137" s="235"/>
      <c r="L137" s="42"/>
      <c r="M137" s="93" t="s">
        <v>115</v>
      </c>
      <c r="N137" s="97"/>
      <c r="O137" s="93"/>
      <c r="P137" s="94">
        <f t="shared" si="17"/>
        <v>0</v>
      </c>
      <c r="Q137" s="94">
        <f>IFERROR(INDEX(Tbl_ProductList[Product Weight (g)],MATCH(M137 &amp; "|" &amp; N137,Tbl_ProductList[Product Weight Lookup],0)),0)</f>
        <v>0</v>
      </c>
      <c r="R137" s="150">
        <f>IFERROR(INDEX(Tbl_HomeFabricTypes[Lint Conversion Factor],MATCH(O137,Tbl_HomeFabricTypes[Product Fabric Type],0))*Q137/1000,0)</f>
        <v>0</v>
      </c>
      <c r="S137" s="95"/>
      <c r="T137" s="172">
        <f>IFERROR(INDEX(Tbl_AvgPercCotton[Average % Cotton],MATCH(S137,Tbl_AvgPercCotton[Blends],0)),0)</f>
        <v>0</v>
      </c>
      <c r="U137" s="170"/>
      <c r="V137" s="96">
        <f t="shared" si="18"/>
        <v>0</v>
      </c>
      <c r="W137" s="19"/>
      <c r="X137" s="13"/>
      <c r="Y137" s="13"/>
    </row>
    <row r="138" spans="1:25">
      <c r="A138" s="35"/>
      <c r="B138" s="93" t="s">
        <v>122</v>
      </c>
      <c r="C138" s="102" t="s">
        <v>78</v>
      </c>
      <c r="D138" s="93"/>
      <c r="E138" s="94">
        <f t="shared" ref="E138:E165" si="19">IF(D138&lt;="",1,0)*J138*I138</f>
        <v>0</v>
      </c>
      <c r="F138" s="94">
        <f>IFERROR(INDEX(Tbl_ProductList[Product Weight (g)],MATCH(B138 &amp; "|" &amp; C138,Tbl_ProductList[Product Weight Lookup],0)),0)</f>
        <v>0</v>
      </c>
      <c r="G138" s="150">
        <f>IFERROR(INDEX(Tbl_ApparelFabricTypes[Lint Conversion Factor],MATCH(D138,Tbl_ApparelFabricTypes[Product Fabric Type],0))*F138/1000,0)</f>
        <v>0</v>
      </c>
      <c r="H138" s="143"/>
      <c r="I138" s="172">
        <f>IFERROR(INDEX(Tbl_AvgPercCotton[Average % Cotton],MATCH(H138,Tbl_AvgPercCotton[Blends],0)),0)</f>
        <v>0</v>
      </c>
      <c r="J138" s="170"/>
      <c r="K138" s="96">
        <f t="shared" ref="K138:K165" si="20">G138*(I138)*J138</f>
        <v>0</v>
      </c>
      <c r="L138" s="42"/>
      <c r="M138" s="93" t="s">
        <v>115</v>
      </c>
      <c r="N138" s="97"/>
      <c r="O138" s="93"/>
      <c r="P138" s="94">
        <f t="shared" si="17"/>
        <v>0</v>
      </c>
      <c r="Q138" s="94">
        <f>IFERROR(INDEX(Tbl_ProductList[Product Weight (g)],MATCH(M138 &amp; "|" &amp; N138,Tbl_ProductList[Product Weight Lookup],0)),0)</f>
        <v>0</v>
      </c>
      <c r="R138" s="150">
        <f>IFERROR(INDEX(Tbl_HomeFabricTypes[Lint Conversion Factor],MATCH(O138,Tbl_HomeFabricTypes[Product Fabric Type],0))*Q138/1000,0)</f>
        <v>0</v>
      </c>
      <c r="S138" s="95"/>
      <c r="T138" s="172">
        <f>IFERROR(INDEX(Tbl_AvgPercCotton[Average % Cotton],MATCH(S138,Tbl_AvgPercCotton[Blends],0)),0)</f>
        <v>0</v>
      </c>
      <c r="U138" s="170"/>
      <c r="V138" s="96">
        <f t="shared" si="18"/>
        <v>0</v>
      </c>
      <c r="W138" s="19"/>
      <c r="X138" s="13"/>
      <c r="Y138" s="13"/>
    </row>
    <row r="139" spans="1:25">
      <c r="A139" s="35"/>
      <c r="B139" s="93" t="s">
        <v>122</v>
      </c>
      <c r="C139" s="102" t="s">
        <v>80</v>
      </c>
      <c r="D139" s="93"/>
      <c r="E139" s="94">
        <f t="shared" si="19"/>
        <v>0</v>
      </c>
      <c r="F139" s="94">
        <f>IFERROR(INDEX(Tbl_ProductList[Product Weight (g)],MATCH(B139 &amp; "|" &amp; C139,Tbl_ProductList[Product Weight Lookup],0)),0)</f>
        <v>180</v>
      </c>
      <c r="G139" s="150">
        <f>IFERROR(INDEX(Tbl_ApparelFabricTypes[Lint Conversion Factor],MATCH(D139,Tbl_ApparelFabricTypes[Product Fabric Type],0))*F139/1000,0)</f>
        <v>0</v>
      </c>
      <c r="H139" s="143"/>
      <c r="I139" s="172">
        <f>IFERROR(INDEX(Tbl_AvgPercCotton[Average % Cotton],MATCH(H139,Tbl_AvgPercCotton[Blends],0)),0)</f>
        <v>0</v>
      </c>
      <c r="J139" s="170"/>
      <c r="K139" s="96">
        <f t="shared" si="20"/>
        <v>0</v>
      </c>
      <c r="L139" s="42"/>
      <c r="M139" s="93" t="s">
        <v>115</v>
      </c>
      <c r="N139" s="97"/>
      <c r="O139" s="93"/>
      <c r="P139" s="94">
        <f t="shared" si="17"/>
        <v>0</v>
      </c>
      <c r="Q139" s="94">
        <f>IFERROR(INDEX(Tbl_ProductList[Product Weight (g)],MATCH(M139 &amp; "|" &amp; N139,Tbl_ProductList[Product Weight Lookup],0)),0)</f>
        <v>0</v>
      </c>
      <c r="R139" s="150">
        <f>IFERROR(INDEX(Tbl_HomeFabricTypes[Lint Conversion Factor],MATCH(O139,Tbl_HomeFabricTypes[Product Fabric Type],0))*Q139/1000,0)</f>
        <v>0</v>
      </c>
      <c r="S139" s="95"/>
      <c r="T139" s="172">
        <f>IFERROR(INDEX(Tbl_AvgPercCotton[Average % Cotton],MATCH(S139,Tbl_AvgPercCotton[Blends],0)),0)</f>
        <v>0</v>
      </c>
      <c r="U139" s="170"/>
      <c r="V139" s="96">
        <f t="shared" si="18"/>
        <v>0</v>
      </c>
      <c r="W139" s="19"/>
      <c r="X139" s="13"/>
      <c r="Y139" s="13"/>
    </row>
    <row r="140" spans="1:25">
      <c r="A140" s="35"/>
      <c r="B140" s="93" t="s">
        <v>122</v>
      </c>
      <c r="C140" s="102" t="s">
        <v>110</v>
      </c>
      <c r="D140" s="93"/>
      <c r="E140" s="94">
        <f t="shared" si="19"/>
        <v>0</v>
      </c>
      <c r="F140" s="94">
        <f>IFERROR(INDEX(Tbl_ProductList[Product Weight (g)],MATCH(B140 &amp; "|" &amp; C140,Tbl_ProductList[Product Weight Lookup],0)),0)</f>
        <v>180</v>
      </c>
      <c r="G140" s="150">
        <f>IFERROR(INDEX(Tbl_ApparelFabricTypes[Lint Conversion Factor],MATCH(D140,Tbl_ApparelFabricTypes[Product Fabric Type],0))*F140/1000,0)</f>
        <v>0</v>
      </c>
      <c r="H140" s="143"/>
      <c r="I140" s="172">
        <f>IFERROR(INDEX(Tbl_AvgPercCotton[Average % Cotton],MATCH(H140,Tbl_AvgPercCotton[Blends],0)),0)</f>
        <v>0</v>
      </c>
      <c r="J140" s="170"/>
      <c r="K140" s="96">
        <f t="shared" si="20"/>
        <v>0</v>
      </c>
      <c r="L140" s="42"/>
      <c r="M140" s="93" t="s">
        <v>115</v>
      </c>
      <c r="N140" s="97"/>
      <c r="O140" s="93"/>
      <c r="P140" s="94">
        <f t="shared" si="17"/>
        <v>0</v>
      </c>
      <c r="Q140" s="94">
        <f>IFERROR(INDEX(Tbl_ProductList[Product Weight (g)],MATCH(M140 &amp; "|" &amp; N140,Tbl_ProductList[Product Weight Lookup],0)),0)</f>
        <v>0</v>
      </c>
      <c r="R140" s="150">
        <f>IFERROR(INDEX(Tbl_HomeFabricTypes[Lint Conversion Factor],MATCH(O140,Tbl_HomeFabricTypes[Product Fabric Type],0))*Q140/1000,0)</f>
        <v>0</v>
      </c>
      <c r="S140" s="95"/>
      <c r="T140" s="172">
        <f>IFERROR(INDEX(Tbl_AvgPercCotton[Average % Cotton],MATCH(S140,Tbl_AvgPercCotton[Blends],0)),0)</f>
        <v>0</v>
      </c>
      <c r="U140" s="170"/>
      <c r="V140" s="96">
        <f t="shared" si="18"/>
        <v>0</v>
      </c>
      <c r="W140" s="19"/>
      <c r="X140" s="13"/>
      <c r="Y140" s="13"/>
    </row>
    <row r="141" spans="1:25">
      <c r="A141" s="35"/>
      <c r="B141" s="93" t="s">
        <v>122</v>
      </c>
      <c r="C141" s="102" t="s">
        <v>112</v>
      </c>
      <c r="D141" s="93"/>
      <c r="E141" s="94">
        <f t="shared" si="19"/>
        <v>0</v>
      </c>
      <c r="F141" s="94">
        <f>IFERROR(INDEX(Tbl_ProductList[Product Weight (g)],MATCH(B141 &amp; "|" &amp; C141,Tbl_ProductList[Product Weight Lookup],0)),0)</f>
        <v>380</v>
      </c>
      <c r="G141" s="150">
        <f>IFERROR(INDEX(Tbl_ApparelFabricTypes[Lint Conversion Factor],MATCH(D141,Tbl_ApparelFabricTypes[Product Fabric Type],0))*F141/1000,0)</f>
        <v>0</v>
      </c>
      <c r="H141" s="143"/>
      <c r="I141" s="172">
        <f>IFERROR(INDEX(Tbl_AvgPercCotton[Average % Cotton],MATCH(H141,Tbl_AvgPercCotton[Blends],0)),0)</f>
        <v>0</v>
      </c>
      <c r="J141" s="170"/>
      <c r="K141" s="96">
        <f t="shared" si="20"/>
        <v>0</v>
      </c>
      <c r="L141" s="42"/>
      <c r="M141" s="93" t="s">
        <v>115</v>
      </c>
      <c r="N141" s="97"/>
      <c r="O141" s="93"/>
      <c r="P141" s="94">
        <f t="shared" si="17"/>
        <v>0</v>
      </c>
      <c r="Q141" s="94">
        <f>IFERROR(INDEX(Tbl_ProductList[Product Weight (g)],MATCH(M141 &amp; "|" &amp; N141,Tbl_ProductList[Product Weight Lookup],0)),0)</f>
        <v>0</v>
      </c>
      <c r="R141" s="150">
        <f>IFERROR(INDEX(Tbl_HomeFabricTypes[Lint Conversion Factor],MATCH(O141,Tbl_HomeFabricTypes[Product Fabric Type],0))*Q141/1000,0)</f>
        <v>0</v>
      </c>
      <c r="S141" s="95"/>
      <c r="T141" s="172">
        <f>IFERROR(INDEX(Tbl_AvgPercCotton[Average % Cotton],MATCH(S141,Tbl_AvgPercCotton[Blends],0)),0)</f>
        <v>0</v>
      </c>
      <c r="U141" s="170"/>
      <c r="V141" s="96">
        <f t="shared" si="18"/>
        <v>0</v>
      </c>
      <c r="W141" s="19"/>
      <c r="X141" s="13"/>
      <c r="Y141" s="13"/>
    </row>
    <row r="142" spans="1:25">
      <c r="A142" s="35"/>
      <c r="B142" s="93" t="s">
        <v>122</v>
      </c>
      <c r="C142" s="102" t="s">
        <v>79</v>
      </c>
      <c r="D142" s="93"/>
      <c r="E142" s="94">
        <f t="shared" si="19"/>
        <v>0</v>
      </c>
      <c r="F142" s="94">
        <f>IFERROR(INDEX(Tbl_ProductList[Product Weight (g)],MATCH(B142 &amp; "|" &amp; C142,Tbl_ProductList[Product Weight Lookup],0)),0)</f>
        <v>400</v>
      </c>
      <c r="G142" s="150">
        <f>IFERROR(INDEX(Tbl_ApparelFabricTypes[Lint Conversion Factor],MATCH(D142,Tbl_ApparelFabricTypes[Product Fabric Type],0))*F142/1000,0)</f>
        <v>0</v>
      </c>
      <c r="H142" s="143"/>
      <c r="I142" s="172">
        <f>IFERROR(INDEX(Tbl_AvgPercCotton[Average % Cotton],MATCH(H142,Tbl_AvgPercCotton[Blends],0)),0)</f>
        <v>0</v>
      </c>
      <c r="J142" s="170"/>
      <c r="K142" s="96">
        <f t="shared" si="20"/>
        <v>0</v>
      </c>
      <c r="L142" s="42"/>
      <c r="M142" s="93" t="s">
        <v>115</v>
      </c>
      <c r="N142" s="97"/>
      <c r="O142" s="93"/>
      <c r="P142" s="94">
        <f t="shared" si="17"/>
        <v>0</v>
      </c>
      <c r="Q142" s="94">
        <f>IFERROR(INDEX(Tbl_ProductList[Product Weight (g)],MATCH(M142 &amp; "|" &amp; N142,Tbl_ProductList[Product Weight Lookup],0)),0)</f>
        <v>0</v>
      </c>
      <c r="R142" s="150">
        <f>IFERROR(INDEX(Tbl_HomeFabricTypes[Lint Conversion Factor],MATCH(O142,Tbl_HomeFabricTypes[Product Fabric Type],0))*Q142/1000,0)</f>
        <v>0</v>
      </c>
      <c r="S142" s="95"/>
      <c r="T142" s="172">
        <f>IFERROR(INDEX(Tbl_AvgPercCotton[Average % Cotton],MATCH(S142,Tbl_AvgPercCotton[Blends],0)),0)</f>
        <v>0</v>
      </c>
      <c r="U142" s="170"/>
      <c r="V142" s="96">
        <f t="shared" si="18"/>
        <v>0</v>
      </c>
      <c r="W142" s="19"/>
      <c r="X142" s="13"/>
      <c r="Y142" s="13"/>
    </row>
    <row r="143" spans="1:25">
      <c r="A143" s="35"/>
      <c r="B143" s="93" t="s">
        <v>122</v>
      </c>
      <c r="C143" s="102"/>
      <c r="D143" s="93"/>
      <c r="E143" s="94">
        <f t="shared" si="19"/>
        <v>0</v>
      </c>
      <c r="F143" s="94">
        <f>IFERROR(INDEX(Tbl_ProductList[Product Weight (g)],MATCH(B143 &amp; "|" &amp; C143,Tbl_ProductList[Product Weight Lookup],0)),0)</f>
        <v>0</v>
      </c>
      <c r="G143" s="150">
        <f>IFERROR(INDEX(Tbl_ApparelFabricTypes[Lint Conversion Factor],MATCH(D143,Tbl_ApparelFabricTypes[Product Fabric Type],0))*F143/1000,0)</f>
        <v>0</v>
      </c>
      <c r="H143" s="143"/>
      <c r="I143" s="172">
        <f>IFERROR(INDEX(Tbl_AvgPercCotton[Average % Cotton],MATCH(H143,Tbl_AvgPercCotton[Blends],0)),0)</f>
        <v>0</v>
      </c>
      <c r="J143" s="170"/>
      <c r="K143" s="96">
        <f t="shared" si="20"/>
        <v>0</v>
      </c>
      <c r="L143" s="42"/>
      <c r="M143" s="93" t="s">
        <v>115</v>
      </c>
      <c r="N143" s="97"/>
      <c r="O143" s="93"/>
      <c r="P143" s="94">
        <f t="shared" si="17"/>
        <v>0</v>
      </c>
      <c r="Q143" s="94">
        <f>IFERROR(INDEX(Tbl_ProductList[Product Weight (g)],MATCH(M143 &amp; "|" &amp; N143,Tbl_ProductList[Product Weight Lookup],0)),0)</f>
        <v>0</v>
      </c>
      <c r="R143" s="150">
        <f>IFERROR(INDEX(Tbl_HomeFabricTypes[Lint Conversion Factor],MATCH(O143,Tbl_HomeFabricTypes[Product Fabric Type],0))*Q143/1000,0)</f>
        <v>0</v>
      </c>
      <c r="S143" s="95"/>
      <c r="T143" s="172">
        <f>IFERROR(INDEX(Tbl_AvgPercCotton[Average % Cotton],MATCH(S143,Tbl_AvgPercCotton[Blends],0)),0)</f>
        <v>0</v>
      </c>
      <c r="U143" s="170"/>
      <c r="V143" s="96">
        <f t="shared" si="18"/>
        <v>0</v>
      </c>
      <c r="W143" s="19"/>
      <c r="X143" s="13"/>
      <c r="Y143" s="13"/>
    </row>
    <row r="144" spans="1:25">
      <c r="A144" s="35"/>
      <c r="B144" s="93" t="s">
        <v>122</v>
      </c>
      <c r="C144" s="102"/>
      <c r="D144" s="93"/>
      <c r="E144" s="94">
        <f t="shared" si="19"/>
        <v>0</v>
      </c>
      <c r="F144" s="94">
        <f>IFERROR(INDEX(Tbl_ProductList[Product Weight (g)],MATCH(B144 &amp; "|" &amp; C144,Tbl_ProductList[Product Weight Lookup],0)),0)</f>
        <v>0</v>
      </c>
      <c r="G144" s="150">
        <f>IFERROR(INDEX(Tbl_ApparelFabricTypes[Lint Conversion Factor],MATCH(D144,Tbl_ApparelFabricTypes[Product Fabric Type],0))*F144/1000,0)</f>
        <v>0</v>
      </c>
      <c r="H144" s="143"/>
      <c r="I144" s="172">
        <f>IFERROR(INDEX(Tbl_AvgPercCotton[Average % Cotton],MATCH(H144,Tbl_AvgPercCotton[Blends],0)),0)</f>
        <v>0</v>
      </c>
      <c r="J144" s="170"/>
      <c r="K144" s="96">
        <f t="shared" si="20"/>
        <v>0</v>
      </c>
      <c r="L144" s="42"/>
      <c r="M144" s="93" t="s">
        <v>115</v>
      </c>
      <c r="N144" s="97"/>
      <c r="O144" s="93"/>
      <c r="P144" s="94">
        <f t="shared" si="17"/>
        <v>0</v>
      </c>
      <c r="Q144" s="94">
        <f>IFERROR(INDEX(Tbl_ProductList[Product Weight (g)],MATCH(M144 &amp; "|" &amp; N144,Tbl_ProductList[Product Weight Lookup],0)),0)</f>
        <v>0</v>
      </c>
      <c r="R144" s="150">
        <f>IFERROR(INDEX(Tbl_HomeFabricTypes[Lint Conversion Factor],MATCH(O144,Tbl_HomeFabricTypes[Product Fabric Type],0))*Q144/1000,0)</f>
        <v>0</v>
      </c>
      <c r="S144" s="95"/>
      <c r="T144" s="172">
        <f>IFERROR(INDEX(Tbl_AvgPercCotton[Average % Cotton],MATCH(S144,Tbl_AvgPercCotton[Blends],0)),0)</f>
        <v>0</v>
      </c>
      <c r="U144" s="170"/>
      <c r="V144" s="96">
        <f t="shared" si="18"/>
        <v>0</v>
      </c>
      <c r="W144" s="19"/>
      <c r="X144" s="13"/>
      <c r="Y144" s="13"/>
    </row>
    <row r="145" spans="1:25">
      <c r="A145" s="35"/>
      <c r="B145" s="93" t="s">
        <v>122</v>
      </c>
      <c r="C145" s="102"/>
      <c r="D145" s="93"/>
      <c r="E145" s="94">
        <f t="shared" si="19"/>
        <v>0</v>
      </c>
      <c r="F145" s="94">
        <f>IFERROR(INDEX(Tbl_ProductList[Product Weight (g)],MATCH(B145 &amp; "|" &amp; C145,Tbl_ProductList[Product Weight Lookup],0)),0)</f>
        <v>0</v>
      </c>
      <c r="G145" s="150">
        <f>IFERROR(INDEX(Tbl_ApparelFabricTypes[Lint Conversion Factor],MATCH(D145,Tbl_ApparelFabricTypes[Product Fabric Type],0))*F145/1000,0)</f>
        <v>0</v>
      </c>
      <c r="H145" s="143"/>
      <c r="I145" s="172">
        <f>IFERROR(INDEX(Tbl_AvgPercCotton[Average % Cotton],MATCH(H145,Tbl_AvgPercCotton[Blends],0)),0)</f>
        <v>0</v>
      </c>
      <c r="J145" s="170"/>
      <c r="K145" s="96">
        <f t="shared" si="20"/>
        <v>0</v>
      </c>
      <c r="L145" s="42"/>
      <c r="M145" s="93" t="s">
        <v>115</v>
      </c>
      <c r="N145" s="97"/>
      <c r="O145" s="93"/>
      <c r="P145" s="94">
        <f t="shared" si="17"/>
        <v>0</v>
      </c>
      <c r="Q145" s="94">
        <f>IFERROR(INDEX(Tbl_ProductList[Product Weight (g)],MATCH(M145 &amp; "|" &amp; N145,Tbl_ProductList[Product Weight Lookup],0)),0)</f>
        <v>0</v>
      </c>
      <c r="R145" s="150">
        <f>IFERROR(INDEX(Tbl_HomeFabricTypes[Lint Conversion Factor],MATCH(O145,Tbl_HomeFabricTypes[Product Fabric Type],0))*Q145/1000,0)</f>
        <v>0</v>
      </c>
      <c r="S145" s="95"/>
      <c r="T145" s="172">
        <f>IFERROR(INDEX(Tbl_AvgPercCotton[Average % Cotton],MATCH(S145,Tbl_AvgPercCotton[Blends],0)),0)</f>
        <v>0</v>
      </c>
      <c r="U145" s="170"/>
      <c r="V145" s="96">
        <f t="shared" si="18"/>
        <v>0</v>
      </c>
      <c r="W145" s="19"/>
      <c r="X145" s="13"/>
      <c r="Y145" s="13"/>
    </row>
    <row r="146" spans="1:25">
      <c r="A146" s="35"/>
      <c r="B146" s="93" t="s">
        <v>122</v>
      </c>
      <c r="C146" s="102"/>
      <c r="D146" s="93"/>
      <c r="E146" s="94">
        <f t="shared" si="19"/>
        <v>0</v>
      </c>
      <c r="F146" s="94">
        <f>IFERROR(INDEX(Tbl_ProductList[Product Weight (g)],MATCH(B146 &amp; "|" &amp; C146,Tbl_ProductList[Product Weight Lookup],0)),0)</f>
        <v>0</v>
      </c>
      <c r="G146" s="150">
        <f>IFERROR(INDEX(Tbl_ApparelFabricTypes[Lint Conversion Factor],MATCH(D146,Tbl_ApparelFabricTypes[Product Fabric Type],0))*F146/1000,0)</f>
        <v>0</v>
      </c>
      <c r="H146" s="143"/>
      <c r="I146" s="172">
        <f>IFERROR(INDEX(Tbl_AvgPercCotton[Average % Cotton],MATCH(H146,Tbl_AvgPercCotton[Blends],0)),0)</f>
        <v>0</v>
      </c>
      <c r="J146" s="170"/>
      <c r="K146" s="96">
        <f t="shared" si="20"/>
        <v>0</v>
      </c>
      <c r="L146" s="42"/>
      <c r="M146" s="93" t="s">
        <v>115</v>
      </c>
      <c r="N146" s="97"/>
      <c r="O146" s="93"/>
      <c r="P146" s="94">
        <f t="shared" si="17"/>
        <v>0</v>
      </c>
      <c r="Q146" s="94">
        <f>IFERROR(INDEX(Tbl_ProductList[Product Weight (g)],MATCH(M146 &amp; "|" &amp; N146,Tbl_ProductList[Product Weight Lookup],0)),0)</f>
        <v>0</v>
      </c>
      <c r="R146" s="150">
        <f>IFERROR(INDEX(Tbl_HomeFabricTypes[Lint Conversion Factor],MATCH(O146,Tbl_HomeFabricTypes[Product Fabric Type],0))*Q146/1000,0)</f>
        <v>0</v>
      </c>
      <c r="S146" s="95"/>
      <c r="T146" s="172">
        <f>IFERROR(INDEX(Tbl_AvgPercCotton[Average % Cotton],MATCH(S146,Tbl_AvgPercCotton[Blends],0)),0)</f>
        <v>0</v>
      </c>
      <c r="U146" s="170"/>
      <c r="V146" s="96">
        <f t="shared" si="18"/>
        <v>0</v>
      </c>
      <c r="W146" s="19"/>
      <c r="X146" s="13"/>
      <c r="Y146" s="13"/>
    </row>
    <row r="147" spans="1:25">
      <c r="A147" s="35"/>
      <c r="B147" s="93" t="s">
        <v>122</v>
      </c>
      <c r="C147" s="102"/>
      <c r="D147" s="93"/>
      <c r="E147" s="94">
        <f t="shared" si="19"/>
        <v>0</v>
      </c>
      <c r="F147" s="94">
        <f>IFERROR(INDEX(Tbl_ProductList[Product Weight (g)],MATCH(B147 &amp; "|" &amp; C147,Tbl_ProductList[Product Weight Lookup],0)),0)</f>
        <v>0</v>
      </c>
      <c r="G147" s="150">
        <f>IFERROR(INDEX(Tbl_ApparelFabricTypes[Lint Conversion Factor],MATCH(D147,Tbl_ApparelFabricTypes[Product Fabric Type],0))*F147/1000,0)</f>
        <v>0</v>
      </c>
      <c r="H147" s="143"/>
      <c r="I147" s="172">
        <f>IFERROR(INDEX(Tbl_AvgPercCotton[Average % Cotton],MATCH(H147,Tbl_AvgPercCotton[Blends],0)),0)</f>
        <v>0</v>
      </c>
      <c r="J147" s="170"/>
      <c r="K147" s="96">
        <f t="shared" si="20"/>
        <v>0</v>
      </c>
      <c r="L147" s="42"/>
      <c r="M147" s="93" t="s">
        <v>115</v>
      </c>
      <c r="N147" s="97"/>
      <c r="O147" s="93"/>
      <c r="P147" s="94">
        <f t="shared" si="17"/>
        <v>0</v>
      </c>
      <c r="Q147" s="94">
        <f>IFERROR(INDEX(Tbl_ProductList[Product Weight (g)],MATCH(M147 &amp; "|" &amp; N147,Tbl_ProductList[Product Weight Lookup],0)),0)</f>
        <v>0</v>
      </c>
      <c r="R147" s="150">
        <f>IFERROR(INDEX(Tbl_HomeFabricTypes[Lint Conversion Factor],MATCH(O147,Tbl_HomeFabricTypes[Product Fabric Type],0))*Q147/1000,0)</f>
        <v>0</v>
      </c>
      <c r="S147" s="95"/>
      <c r="T147" s="172">
        <f>IFERROR(INDEX(Tbl_AvgPercCotton[Average % Cotton],MATCH(S147,Tbl_AvgPercCotton[Blends],0)),0)</f>
        <v>0</v>
      </c>
      <c r="U147" s="170"/>
      <c r="V147" s="96">
        <f t="shared" si="18"/>
        <v>0</v>
      </c>
      <c r="W147" s="19"/>
      <c r="X147" s="13"/>
      <c r="Y147" s="13"/>
    </row>
    <row r="148" spans="1:25">
      <c r="A148" s="35"/>
      <c r="B148" s="93" t="s">
        <v>122</v>
      </c>
      <c r="C148" s="102"/>
      <c r="D148" s="93"/>
      <c r="E148" s="94">
        <f t="shared" si="19"/>
        <v>0</v>
      </c>
      <c r="F148" s="94">
        <f>IFERROR(INDEX(Tbl_ProductList[Product Weight (g)],MATCH(B148 &amp; "|" &amp; C148,Tbl_ProductList[Product Weight Lookup],0)),0)</f>
        <v>0</v>
      </c>
      <c r="G148" s="150">
        <f>IFERROR(INDEX(Tbl_ApparelFabricTypes[Lint Conversion Factor],MATCH(D148,Tbl_ApparelFabricTypes[Product Fabric Type],0))*F148/1000,0)</f>
        <v>0</v>
      </c>
      <c r="H148" s="143"/>
      <c r="I148" s="172">
        <f>IFERROR(INDEX(Tbl_AvgPercCotton[Average % Cotton],MATCH(H148,Tbl_AvgPercCotton[Blends],0)),0)</f>
        <v>0</v>
      </c>
      <c r="J148" s="170"/>
      <c r="K148" s="96">
        <f t="shared" si="20"/>
        <v>0</v>
      </c>
      <c r="L148" s="42"/>
      <c r="M148" s="93" t="s">
        <v>115</v>
      </c>
      <c r="N148" s="97"/>
      <c r="O148" s="93"/>
      <c r="P148" s="94">
        <f t="shared" si="17"/>
        <v>0</v>
      </c>
      <c r="Q148" s="94">
        <f>IFERROR(INDEX(Tbl_ProductList[Product Weight (g)],MATCH(M148 &amp; "|" &amp; N148,Tbl_ProductList[Product Weight Lookup],0)),0)</f>
        <v>0</v>
      </c>
      <c r="R148" s="150">
        <f>IFERROR(INDEX(Tbl_HomeFabricTypes[Lint Conversion Factor],MATCH(O148,Tbl_HomeFabricTypes[Product Fabric Type],0))*Q148/1000,0)</f>
        <v>0</v>
      </c>
      <c r="S148" s="95"/>
      <c r="T148" s="172">
        <f>IFERROR(INDEX(Tbl_AvgPercCotton[Average % Cotton],MATCH(S148,Tbl_AvgPercCotton[Blends],0)),0)</f>
        <v>0</v>
      </c>
      <c r="U148" s="170"/>
      <c r="V148" s="96">
        <f t="shared" si="18"/>
        <v>0</v>
      </c>
      <c r="W148" s="26"/>
      <c r="X148" s="23"/>
      <c r="Y148" s="13"/>
    </row>
    <row r="149" spans="1:25">
      <c r="A149" s="35"/>
      <c r="B149" s="93" t="s">
        <v>122</v>
      </c>
      <c r="C149" s="102"/>
      <c r="D149" s="93"/>
      <c r="E149" s="94">
        <f t="shared" si="19"/>
        <v>0</v>
      </c>
      <c r="F149" s="94">
        <f>IFERROR(INDEX(Tbl_ProductList[Product Weight (g)],MATCH(B149 &amp; "|" &amp; C149,Tbl_ProductList[Product Weight Lookup],0)),0)</f>
        <v>0</v>
      </c>
      <c r="G149" s="150">
        <f>IFERROR(INDEX(Tbl_ApparelFabricTypes[Lint Conversion Factor],MATCH(D149,Tbl_ApparelFabricTypes[Product Fabric Type],0))*F149/1000,0)</f>
        <v>0</v>
      </c>
      <c r="H149" s="143"/>
      <c r="I149" s="172">
        <f>IFERROR(INDEX(Tbl_AvgPercCotton[Average % Cotton],MATCH(H149,Tbl_AvgPercCotton[Blends],0)),0)</f>
        <v>0</v>
      </c>
      <c r="J149" s="170"/>
      <c r="K149" s="96">
        <f t="shared" si="20"/>
        <v>0</v>
      </c>
      <c r="L149" s="42"/>
      <c r="M149" s="93" t="s">
        <v>115</v>
      </c>
      <c r="N149" s="97"/>
      <c r="O149" s="93"/>
      <c r="P149" s="94">
        <f t="shared" si="17"/>
        <v>0</v>
      </c>
      <c r="Q149" s="94">
        <f>IFERROR(INDEX(Tbl_ProductList[Product Weight (g)],MATCH(M149 &amp; "|" &amp; N149,Tbl_ProductList[Product Weight Lookup],0)),0)</f>
        <v>0</v>
      </c>
      <c r="R149" s="150">
        <f>IFERROR(INDEX(Tbl_HomeFabricTypes[Lint Conversion Factor],MATCH(O149,Tbl_HomeFabricTypes[Product Fabric Type],0))*Q149/1000,0)</f>
        <v>0</v>
      </c>
      <c r="S149" s="95"/>
      <c r="T149" s="172">
        <f>IFERROR(INDEX(Tbl_AvgPercCotton[Average % Cotton],MATCH(S149,Tbl_AvgPercCotton[Blends],0)),0)</f>
        <v>0</v>
      </c>
      <c r="U149" s="170"/>
      <c r="V149" s="96">
        <f t="shared" si="18"/>
        <v>0</v>
      </c>
      <c r="W149" s="19"/>
      <c r="X149" s="13"/>
      <c r="Y149" s="13"/>
    </row>
    <row r="150" spans="1:25">
      <c r="A150" s="35"/>
      <c r="B150" s="93" t="s">
        <v>122</v>
      </c>
      <c r="C150" s="102"/>
      <c r="D150" s="93"/>
      <c r="E150" s="94">
        <f t="shared" si="19"/>
        <v>0</v>
      </c>
      <c r="F150" s="94">
        <f>IFERROR(INDEX(Tbl_ProductList[Product Weight (g)],MATCH(B150 &amp; "|" &amp; C150,Tbl_ProductList[Product Weight Lookup],0)),0)</f>
        <v>0</v>
      </c>
      <c r="G150" s="150">
        <f>IFERROR(INDEX(Tbl_ApparelFabricTypes[Lint Conversion Factor],MATCH(D150,Tbl_ApparelFabricTypes[Product Fabric Type],0))*F150/1000,0)</f>
        <v>0</v>
      </c>
      <c r="H150" s="143"/>
      <c r="I150" s="172">
        <f>IFERROR(INDEX(Tbl_AvgPercCotton[Average % Cotton],MATCH(H150,Tbl_AvgPercCotton[Blends],0)),0)</f>
        <v>0</v>
      </c>
      <c r="J150" s="170"/>
      <c r="K150" s="96">
        <f t="shared" si="20"/>
        <v>0</v>
      </c>
      <c r="L150" s="42"/>
      <c r="M150" s="93" t="s">
        <v>115</v>
      </c>
      <c r="N150" s="97"/>
      <c r="O150" s="93"/>
      <c r="P150" s="94">
        <f t="shared" si="17"/>
        <v>0</v>
      </c>
      <c r="Q150" s="94">
        <f>IFERROR(INDEX(Tbl_ProductList[Product Weight (g)],MATCH(M150 &amp; "|" &amp; N150,Tbl_ProductList[Product Weight Lookup],0)),0)</f>
        <v>0</v>
      </c>
      <c r="R150" s="150">
        <f>IFERROR(INDEX(Tbl_HomeFabricTypes[Lint Conversion Factor],MATCH(O150,Tbl_HomeFabricTypes[Product Fabric Type],0))*Q150/1000,0)</f>
        <v>0</v>
      </c>
      <c r="S150" s="95"/>
      <c r="T150" s="172">
        <f>IFERROR(INDEX(Tbl_AvgPercCotton[Average % Cotton],MATCH(S150,Tbl_AvgPercCotton[Blends],0)),0)</f>
        <v>0</v>
      </c>
      <c r="U150" s="170"/>
      <c r="V150" s="96">
        <f t="shared" si="18"/>
        <v>0</v>
      </c>
      <c r="W150" s="19"/>
      <c r="X150" s="13"/>
      <c r="Y150" s="13"/>
    </row>
    <row r="151" spans="1:25">
      <c r="A151" s="35"/>
      <c r="B151" s="93" t="s">
        <v>122</v>
      </c>
      <c r="C151" s="102"/>
      <c r="D151" s="93"/>
      <c r="E151" s="94">
        <f t="shared" si="19"/>
        <v>0</v>
      </c>
      <c r="F151" s="94">
        <f>IFERROR(INDEX(Tbl_ProductList[Product Weight (g)],MATCH(B151 &amp; "|" &amp; C151,Tbl_ProductList[Product Weight Lookup],0)),0)</f>
        <v>0</v>
      </c>
      <c r="G151" s="150">
        <f>IFERROR(INDEX(Tbl_ApparelFabricTypes[Lint Conversion Factor],MATCH(D151,Tbl_ApparelFabricTypes[Product Fabric Type],0))*F151/1000,0)</f>
        <v>0</v>
      </c>
      <c r="H151" s="143"/>
      <c r="I151" s="172">
        <f>IFERROR(INDEX(Tbl_AvgPercCotton[Average % Cotton],MATCH(H151,Tbl_AvgPercCotton[Blends],0)),0)</f>
        <v>0</v>
      </c>
      <c r="J151" s="170"/>
      <c r="K151" s="96">
        <f t="shared" si="20"/>
        <v>0</v>
      </c>
      <c r="L151" s="42"/>
      <c r="M151" s="93" t="s">
        <v>115</v>
      </c>
      <c r="N151" s="97"/>
      <c r="O151" s="93"/>
      <c r="P151" s="94">
        <f t="shared" si="17"/>
        <v>0</v>
      </c>
      <c r="Q151" s="94">
        <f>IFERROR(INDEX(Tbl_ProductList[Product Weight (g)],MATCH(M151 &amp; "|" &amp; N151,Tbl_ProductList[Product Weight Lookup],0)),0)</f>
        <v>0</v>
      </c>
      <c r="R151" s="150">
        <f>IFERROR(INDEX(Tbl_HomeFabricTypes[Lint Conversion Factor],MATCH(O151,Tbl_HomeFabricTypes[Product Fabric Type],0))*Q151/1000,0)</f>
        <v>0</v>
      </c>
      <c r="S151" s="95"/>
      <c r="T151" s="172">
        <f>IFERROR(INDEX(Tbl_AvgPercCotton[Average % Cotton],MATCH(S151,Tbl_AvgPercCotton[Blends],0)),0)</f>
        <v>0</v>
      </c>
      <c r="U151" s="170"/>
      <c r="V151" s="96">
        <f t="shared" si="18"/>
        <v>0</v>
      </c>
      <c r="W151" s="19"/>
      <c r="X151" s="13"/>
      <c r="Y151" s="13"/>
    </row>
    <row r="152" spans="1:25">
      <c r="A152" s="35"/>
      <c r="B152" s="93" t="s">
        <v>122</v>
      </c>
      <c r="C152" s="102"/>
      <c r="D152" s="93"/>
      <c r="E152" s="94">
        <f t="shared" si="19"/>
        <v>0</v>
      </c>
      <c r="F152" s="94">
        <f>IFERROR(INDEX(Tbl_ProductList[Product Weight (g)],MATCH(B152 &amp; "|" &amp; C152,Tbl_ProductList[Product Weight Lookup],0)),0)</f>
        <v>0</v>
      </c>
      <c r="G152" s="150">
        <f>IFERROR(INDEX(Tbl_ApparelFabricTypes[Lint Conversion Factor],MATCH(D152,Tbl_ApparelFabricTypes[Product Fabric Type],0))*F152/1000,0)</f>
        <v>0</v>
      </c>
      <c r="H152" s="143"/>
      <c r="I152" s="172">
        <f>IFERROR(INDEX(Tbl_AvgPercCotton[Average % Cotton],MATCH(H152,Tbl_AvgPercCotton[Blends],0)),0)</f>
        <v>0</v>
      </c>
      <c r="J152" s="170"/>
      <c r="K152" s="96">
        <f t="shared" si="20"/>
        <v>0</v>
      </c>
      <c r="L152" s="42"/>
      <c r="M152" s="93" t="s">
        <v>115</v>
      </c>
      <c r="N152" s="97"/>
      <c r="O152" s="93"/>
      <c r="P152" s="94">
        <f t="shared" si="17"/>
        <v>0</v>
      </c>
      <c r="Q152" s="94">
        <f>IFERROR(INDEX(Tbl_ProductList[Product Weight (g)],MATCH(M152 &amp; "|" &amp; N152,Tbl_ProductList[Product Weight Lookup],0)),0)</f>
        <v>0</v>
      </c>
      <c r="R152" s="150">
        <f>IFERROR(INDEX(Tbl_HomeFabricTypes[Lint Conversion Factor],MATCH(O152,Tbl_HomeFabricTypes[Product Fabric Type],0))*Q152/1000,0)</f>
        <v>0</v>
      </c>
      <c r="S152" s="95"/>
      <c r="T152" s="172">
        <f>IFERROR(INDEX(Tbl_AvgPercCotton[Average % Cotton],MATCH(S152,Tbl_AvgPercCotton[Blends],0)),0)</f>
        <v>0</v>
      </c>
      <c r="U152" s="170"/>
      <c r="V152" s="96">
        <f t="shared" si="18"/>
        <v>0</v>
      </c>
      <c r="W152" s="29"/>
      <c r="X152" s="30"/>
      <c r="Y152" s="13"/>
    </row>
    <row r="153" spans="1:25">
      <c r="A153" s="35"/>
      <c r="B153" s="93" t="s">
        <v>122</v>
      </c>
      <c r="C153" s="102"/>
      <c r="D153" s="93"/>
      <c r="E153" s="94">
        <f t="shared" si="19"/>
        <v>0</v>
      </c>
      <c r="F153" s="94">
        <f>IFERROR(INDEX(Tbl_ProductList[Product Weight (g)],MATCH(B153 &amp; "|" &amp; C153,Tbl_ProductList[Product Weight Lookup],0)),0)</f>
        <v>0</v>
      </c>
      <c r="G153" s="150">
        <f>IFERROR(INDEX(Tbl_ApparelFabricTypes[Lint Conversion Factor],MATCH(D153,Tbl_ApparelFabricTypes[Product Fabric Type],0))*F153/1000,0)</f>
        <v>0</v>
      </c>
      <c r="H153" s="143"/>
      <c r="I153" s="172">
        <f>IFERROR(INDEX(Tbl_AvgPercCotton[Average % Cotton],MATCH(H153,Tbl_AvgPercCotton[Blends],0)),0)</f>
        <v>0</v>
      </c>
      <c r="J153" s="170"/>
      <c r="K153" s="96">
        <f t="shared" si="20"/>
        <v>0</v>
      </c>
      <c r="L153" s="42"/>
      <c r="M153" s="93" t="s">
        <v>115</v>
      </c>
      <c r="N153" s="97"/>
      <c r="O153" s="93"/>
      <c r="P153" s="94">
        <f t="shared" si="17"/>
        <v>0</v>
      </c>
      <c r="Q153" s="94">
        <f>IFERROR(INDEX(Tbl_ProductList[Product Weight (g)],MATCH(M153 &amp; "|" &amp; N153,Tbl_ProductList[Product Weight Lookup],0)),0)</f>
        <v>0</v>
      </c>
      <c r="R153" s="150">
        <f>IFERROR(INDEX(Tbl_HomeFabricTypes[Lint Conversion Factor],MATCH(O153,Tbl_HomeFabricTypes[Product Fabric Type],0))*Q153/1000,0)</f>
        <v>0</v>
      </c>
      <c r="S153" s="95"/>
      <c r="T153" s="172">
        <f>IFERROR(INDEX(Tbl_AvgPercCotton[Average % Cotton],MATCH(S153,Tbl_AvgPercCotton[Blends],0)),0)</f>
        <v>0</v>
      </c>
      <c r="U153" s="170"/>
      <c r="V153" s="96">
        <f t="shared" si="18"/>
        <v>0</v>
      </c>
      <c r="W153" s="19"/>
      <c r="X153" s="13"/>
      <c r="Y153" s="13"/>
    </row>
    <row r="154" spans="1:25">
      <c r="A154" s="35"/>
      <c r="B154" s="93" t="s">
        <v>122</v>
      </c>
      <c r="C154" s="102"/>
      <c r="D154" s="93"/>
      <c r="E154" s="94">
        <f t="shared" si="19"/>
        <v>0</v>
      </c>
      <c r="F154" s="94">
        <f>IFERROR(INDEX(Tbl_ProductList[Product Weight (g)],MATCH(B154 &amp; "|" &amp; C154,Tbl_ProductList[Product Weight Lookup],0)),0)</f>
        <v>0</v>
      </c>
      <c r="G154" s="150">
        <f>IFERROR(INDEX(Tbl_ApparelFabricTypes[Lint Conversion Factor],MATCH(D154,Tbl_ApparelFabricTypes[Product Fabric Type],0))*F154/1000,0)</f>
        <v>0</v>
      </c>
      <c r="H154" s="143"/>
      <c r="I154" s="172">
        <f>IFERROR(INDEX(Tbl_AvgPercCotton[Average % Cotton],MATCH(H154,Tbl_AvgPercCotton[Blends],0)),0)</f>
        <v>0</v>
      </c>
      <c r="J154" s="170"/>
      <c r="K154" s="96">
        <f t="shared" si="20"/>
        <v>0</v>
      </c>
      <c r="L154" s="42"/>
      <c r="M154" s="93" t="s">
        <v>115</v>
      </c>
      <c r="N154" s="97"/>
      <c r="O154" s="93"/>
      <c r="P154" s="94">
        <f t="shared" si="17"/>
        <v>0</v>
      </c>
      <c r="Q154" s="94">
        <f>IFERROR(INDEX(Tbl_ProductList[Product Weight (g)],MATCH(M154 &amp; "|" &amp; N154,Tbl_ProductList[Product Weight Lookup],0)),0)</f>
        <v>0</v>
      </c>
      <c r="R154" s="150">
        <f>IFERROR(INDEX(Tbl_HomeFabricTypes[Lint Conversion Factor],MATCH(O154,Tbl_HomeFabricTypes[Product Fabric Type],0))*Q154/1000,0)</f>
        <v>0</v>
      </c>
      <c r="S154" s="95"/>
      <c r="T154" s="172">
        <f>IFERROR(INDEX(Tbl_AvgPercCotton[Average % Cotton],MATCH(S154,Tbl_AvgPercCotton[Blends],0)),0)</f>
        <v>0</v>
      </c>
      <c r="U154" s="170"/>
      <c r="V154" s="96">
        <f t="shared" si="18"/>
        <v>0</v>
      </c>
      <c r="W154" s="19"/>
      <c r="X154" s="13"/>
      <c r="Y154" s="13"/>
    </row>
    <row r="155" spans="1:25">
      <c r="A155" s="35"/>
      <c r="B155" s="93" t="s">
        <v>122</v>
      </c>
      <c r="C155" s="102"/>
      <c r="D155" s="93"/>
      <c r="E155" s="94">
        <f t="shared" si="19"/>
        <v>0</v>
      </c>
      <c r="F155" s="94">
        <f>IFERROR(INDEX(Tbl_ProductList[Product Weight (g)],MATCH(B155 &amp; "|" &amp; C155,Tbl_ProductList[Product Weight Lookup],0)),0)</f>
        <v>0</v>
      </c>
      <c r="G155" s="150">
        <f>IFERROR(INDEX(Tbl_ApparelFabricTypes[Lint Conversion Factor],MATCH(D155,Tbl_ApparelFabricTypes[Product Fabric Type],0))*F155/1000,0)</f>
        <v>0</v>
      </c>
      <c r="H155" s="143"/>
      <c r="I155" s="172">
        <f>IFERROR(INDEX(Tbl_AvgPercCotton[Average % Cotton],MATCH(H155,Tbl_AvgPercCotton[Blends],0)),0)</f>
        <v>0</v>
      </c>
      <c r="J155" s="170"/>
      <c r="K155" s="96">
        <f t="shared" si="20"/>
        <v>0</v>
      </c>
      <c r="L155" s="40"/>
      <c r="M155" s="232"/>
      <c r="N155" s="68"/>
      <c r="O155" s="68"/>
      <c r="P155" s="167"/>
      <c r="Q155" s="59"/>
      <c r="R155" s="70"/>
      <c r="S155" s="71"/>
      <c r="T155" s="64"/>
      <c r="U155" s="72"/>
      <c r="V155" s="66"/>
      <c r="W155" s="19"/>
      <c r="X155" s="13"/>
      <c r="Y155" s="13"/>
    </row>
    <row r="156" spans="1:25" ht="15.6">
      <c r="A156" s="35"/>
      <c r="B156" s="93" t="s">
        <v>122</v>
      </c>
      <c r="C156" s="102"/>
      <c r="D156" s="93"/>
      <c r="E156" s="94">
        <f t="shared" si="19"/>
        <v>0</v>
      </c>
      <c r="F156" s="94">
        <f>IFERROR(INDEX(Tbl_ProductList[Product Weight (g)],MATCH(B156 &amp; "|" &amp; C156,Tbl_ProductList[Product Weight Lookup],0)),0)</f>
        <v>0</v>
      </c>
      <c r="G156" s="150">
        <f>IFERROR(INDEX(Tbl_ApparelFabricTypes[Lint Conversion Factor],MATCH(D156,Tbl_ApparelFabricTypes[Product Fabric Type],0))*F156/1000,0)</f>
        <v>0</v>
      </c>
      <c r="H156" s="143"/>
      <c r="I156" s="172">
        <f>IFERROR(INDEX(Tbl_AvgPercCotton[Average % Cotton],MATCH(H156,Tbl_AvgPercCotton[Blends],0)),0)</f>
        <v>0</v>
      </c>
      <c r="J156" s="170"/>
      <c r="K156" s="96">
        <f t="shared" si="20"/>
        <v>0</v>
      </c>
      <c r="L156" s="40"/>
      <c r="M156" s="233"/>
      <c r="N156" s="204" t="s">
        <v>37</v>
      </c>
      <c r="O156" s="58"/>
      <c r="P156" s="58"/>
      <c r="Q156" s="59"/>
      <c r="R156" s="59"/>
      <c r="S156" s="60"/>
      <c r="T156" s="61"/>
      <c r="U156" s="62"/>
      <c r="V156" s="73"/>
      <c r="W156" s="19"/>
      <c r="X156" s="13"/>
      <c r="Y156" s="13"/>
    </row>
    <row r="157" spans="1:25" ht="15.6">
      <c r="A157" s="35"/>
      <c r="B157" s="93" t="s">
        <v>122</v>
      </c>
      <c r="C157" s="102"/>
      <c r="D157" s="93"/>
      <c r="E157" s="94">
        <f t="shared" si="19"/>
        <v>0</v>
      </c>
      <c r="F157" s="94">
        <f>IFERROR(INDEX(Tbl_ProductList[Product Weight (g)],MATCH(B157 &amp; "|" &amp; C157,Tbl_ProductList[Product Weight Lookup],0)),0)</f>
        <v>0</v>
      </c>
      <c r="G157" s="150">
        <f>IFERROR(INDEX(Tbl_ApparelFabricTypes[Lint Conversion Factor],MATCH(D157,Tbl_ApparelFabricTypes[Product Fabric Type],0))*F157/1000,0)</f>
        <v>0</v>
      </c>
      <c r="H157" s="143"/>
      <c r="I157" s="172">
        <f>IFERROR(INDEX(Tbl_AvgPercCotton[Average % Cotton],MATCH(H157,Tbl_AvgPercCotton[Blends],0)),0)</f>
        <v>0</v>
      </c>
      <c r="J157" s="170"/>
      <c r="K157" s="96">
        <f t="shared" si="20"/>
        <v>0</v>
      </c>
      <c r="L157" s="42"/>
      <c r="M157" s="231"/>
      <c r="N157" s="382" t="s">
        <v>123</v>
      </c>
      <c r="O157" s="383"/>
      <c r="P157" s="383"/>
      <c r="Q157" s="383"/>
      <c r="R157" s="383"/>
      <c r="S157" s="383"/>
      <c r="T157" s="383"/>
      <c r="U157" s="383"/>
      <c r="V157" s="384"/>
      <c r="W157" s="19"/>
      <c r="X157" s="13"/>
      <c r="Y157" s="13"/>
    </row>
    <row r="158" spans="1:25">
      <c r="A158" s="35"/>
      <c r="B158" s="93" t="s">
        <v>122</v>
      </c>
      <c r="C158" s="102"/>
      <c r="D158" s="93"/>
      <c r="E158" s="94">
        <f t="shared" si="19"/>
        <v>0</v>
      </c>
      <c r="F158" s="94">
        <f>IFERROR(INDEX(Tbl_ProductList[Product Weight (g)],MATCH(B158 &amp; "|" &amp; C158,Tbl_ProductList[Product Weight Lookup],0)),0)</f>
        <v>0</v>
      </c>
      <c r="G158" s="150">
        <f>IFERROR(INDEX(Tbl_ApparelFabricTypes[Lint Conversion Factor],MATCH(D158,Tbl_ApparelFabricTypes[Product Fabric Type],0))*F158/1000,0)</f>
        <v>0</v>
      </c>
      <c r="H158" s="143"/>
      <c r="I158" s="172">
        <f>IFERROR(INDEX(Tbl_AvgPercCotton[Average % Cotton],MATCH(H158,Tbl_AvgPercCotton[Blends],0)),0)</f>
        <v>0</v>
      </c>
      <c r="J158" s="170"/>
      <c r="K158" s="96">
        <f t="shared" si="20"/>
        <v>0</v>
      </c>
      <c r="L158" s="42"/>
      <c r="M158" s="93" t="s">
        <v>124</v>
      </c>
      <c r="N158" s="111" t="s">
        <v>125</v>
      </c>
      <c r="O158" s="93"/>
      <c r="P158" s="94">
        <f t="shared" ref="P158:P173" si="21">IF(O158&lt;="",1,0)*U158*T158</f>
        <v>0</v>
      </c>
      <c r="Q158" s="94">
        <f>IFERROR(INDEX(Tbl_ProductList[Product Weight (g)],MATCH(M158 &amp; "|" &amp; N158,Tbl_ProductList[Product Weight Lookup],0)),0)</f>
        <v>750</v>
      </c>
      <c r="R158" s="150">
        <f>IFERROR(INDEX(Tbl_HomeFabricTypes[Lint Conversion Factor],MATCH(O158,Tbl_HomeFabricTypes[Product Fabric Type],0))*Q158/1000,0)</f>
        <v>0</v>
      </c>
      <c r="S158" s="95"/>
      <c r="T158" s="172">
        <f>IFERROR(INDEX(Tbl_AvgPercCotton[Average % Cotton],MATCH(S158,Tbl_AvgPercCotton[Blends],0)),0)</f>
        <v>0</v>
      </c>
      <c r="U158" s="170"/>
      <c r="V158" s="96">
        <f t="shared" ref="V158:V173" si="22">R158*(T158)*U158</f>
        <v>0</v>
      </c>
      <c r="W158" s="31"/>
      <c r="X158" s="13"/>
      <c r="Y158" s="13"/>
    </row>
    <row r="159" spans="1:25">
      <c r="A159" s="35"/>
      <c r="B159" s="93" t="s">
        <v>122</v>
      </c>
      <c r="C159" s="102"/>
      <c r="D159" s="93"/>
      <c r="E159" s="94">
        <f t="shared" si="19"/>
        <v>0</v>
      </c>
      <c r="F159" s="94">
        <f>IFERROR(INDEX(Tbl_ProductList[Product Weight (g)],MATCH(B159 &amp; "|" &amp; C159,Tbl_ProductList[Product Weight Lookup],0)),0)</f>
        <v>0</v>
      </c>
      <c r="G159" s="150">
        <f>IFERROR(INDEX(Tbl_ApparelFabricTypes[Lint Conversion Factor],MATCH(D159,Tbl_ApparelFabricTypes[Product Fabric Type],0))*F159/1000,0)</f>
        <v>0</v>
      </c>
      <c r="H159" s="143"/>
      <c r="I159" s="172">
        <f>IFERROR(INDEX(Tbl_AvgPercCotton[Average % Cotton],MATCH(H159,Tbl_AvgPercCotton[Blends],0)),0)</f>
        <v>0</v>
      </c>
      <c r="J159" s="170"/>
      <c r="K159" s="96">
        <f t="shared" si="20"/>
        <v>0</v>
      </c>
      <c r="L159" s="42"/>
      <c r="M159" s="93" t="s">
        <v>124</v>
      </c>
      <c r="N159" s="111" t="s">
        <v>126</v>
      </c>
      <c r="O159" s="93"/>
      <c r="P159" s="94">
        <f t="shared" si="21"/>
        <v>0</v>
      </c>
      <c r="Q159" s="94">
        <f>IFERROR(INDEX(Tbl_ProductList[Product Weight (g)],MATCH(M159 &amp; "|" &amp; N159,Tbl_ProductList[Product Weight Lookup],0)),0)</f>
        <v>1000</v>
      </c>
      <c r="R159" s="150">
        <f>IFERROR(INDEX(Tbl_HomeFabricTypes[Lint Conversion Factor],MATCH(O159,Tbl_HomeFabricTypes[Product Fabric Type],0))*Q159/1000,0)</f>
        <v>0</v>
      </c>
      <c r="S159" s="95"/>
      <c r="T159" s="172">
        <f>IFERROR(INDEX(Tbl_AvgPercCotton[Average % Cotton],MATCH(S159,Tbl_AvgPercCotton[Blends],0)),0)</f>
        <v>0</v>
      </c>
      <c r="U159" s="170"/>
      <c r="V159" s="96">
        <f t="shared" si="22"/>
        <v>0</v>
      </c>
      <c r="W159" s="19"/>
      <c r="X159" s="13"/>
      <c r="Y159" s="13"/>
    </row>
    <row r="160" spans="1:25">
      <c r="A160" s="35"/>
      <c r="B160" s="93" t="s">
        <v>122</v>
      </c>
      <c r="C160" s="102"/>
      <c r="D160" s="93"/>
      <c r="E160" s="94">
        <f t="shared" si="19"/>
        <v>0</v>
      </c>
      <c r="F160" s="94">
        <f>IFERROR(INDEX(Tbl_ProductList[Product Weight (g)],MATCH(B160 &amp; "|" &amp; C160,Tbl_ProductList[Product Weight Lookup],0)),0)</f>
        <v>0</v>
      </c>
      <c r="G160" s="150">
        <f>IFERROR(INDEX(Tbl_ApparelFabricTypes[Lint Conversion Factor],MATCH(D160,Tbl_ApparelFabricTypes[Product Fabric Type],0))*F160/1000,0)</f>
        <v>0</v>
      </c>
      <c r="H160" s="143"/>
      <c r="I160" s="172">
        <f>IFERROR(INDEX(Tbl_AvgPercCotton[Average % Cotton],MATCH(H160,Tbl_AvgPercCotton[Blends],0)),0)</f>
        <v>0</v>
      </c>
      <c r="J160" s="170"/>
      <c r="K160" s="96">
        <f t="shared" si="20"/>
        <v>0</v>
      </c>
      <c r="L160" s="42"/>
      <c r="M160" s="93" t="s">
        <v>124</v>
      </c>
      <c r="N160" s="111" t="s">
        <v>127</v>
      </c>
      <c r="O160" s="93"/>
      <c r="P160" s="94">
        <f t="shared" si="21"/>
        <v>0</v>
      </c>
      <c r="Q160" s="94">
        <f>IFERROR(INDEX(Tbl_ProductList[Product Weight (g)],MATCH(M160 &amp; "|" &amp; N160,Tbl_ProductList[Product Weight Lookup],0)),0)</f>
        <v>1320</v>
      </c>
      <c r="R160" s="150">
        <f>IFERROR(INDEX(Tbl_HomeFabricTypes[Lint Conversion Factor],MATCH(O160,Tbl_HomeFabricTypes[Product Fabric Type],0))*Q160/1000,0)</f>
        <v>0</v>
      </c>
      <c r="S160" s="95"/>
      <c r="T160" s="172">
        <f>IFERROR(INDEX(Tbl_AvgPercCotton[Average % Cotton],MATCH(S160,Tbl_AvgPercCotton[Blends],0)),0)</f>
        <v>0</v>
      </c>
      <c r="U160" s="170"/>
      <c r="V160" s="96">
        <f t="shared" si="22"/>
        <v>0</v>
      </c>
      <c r="W160" s="19"/>
      <c r="X160" s="13"/>
      <c r="Y160" s="13"/>
    </row>
    <row r="161" spans="1:25">
      <c r="A161" s="35"/>
      <c r="B161" s="93" t="s">
        <v>122</v>
      </c>
      <c r="C161" s="102"/>
      <c r="D161" s="93"/>
      <c r="E161" s="94">
        <f t="shared" si="19"/>
        <v>0</v>
      </c>
      <c r="F161" s="94">
        <f>IFERROR(INDEX(Tbl_ProductList[Product Weight (g)],MATCH(B161 &amp; "|" &amp; C161,Tbl_ProductList[Product Weight Lookup],0)),0)</f>
        <v>0</v>
      </c>
      <c r="G161" s="150">
        <f>IFERROR(INDEX(Tbl_ApparelFabricTypes[Lint Conversion Factor],MATCH(D161,Tbl_ApparelFabricTypes[Product Fabric Type],0))*F161/1000,0)</f>
        <v>0</v>
      </c>
      <c r="H161" s="143"/>
      <c r="I161" s="172">
        <f>IFERROR(INDEX(Tbl_AvgPercCotton[Average % Cotton],MATCH(H161,Tbl_AvgPercCotton[Blends],0)),0)</f>
        <v>0</v>
      </c>
      <c r="J161" s="170"/>
      <c r="K161" s="96">
        <f t="shared" si="20"/>
        <v>0</v>
      </c>
      <c r="L161" s="42"/>
      <c r="M161" s="93" t="s">
        <v>124</v>
      </c>
      <c r="N161" s="111" t="s">
        <v>128</v>
      </c>
      <c r="O161" s="93"/>
      <c r="P161" s="94">
        <f t="shared" si="21"/>
        <v>0</v>
      </c>
      <c r="Q161" s="94">
        <f>IFERROR(INDEX(Tbl_ProductList[Product Weight (g)],MATCH(M161 &amp; "|" &amp; N161,Tbl_ProductList[Product Weight Lookup],0)),0)</f>
        <v>1430</v>
      </c>
      <c r="R161" s="150">
        <f>IFERROR(INDEX(Tbl_HomeFabricTypes[Lint Conversion Factor],MATCH(O161,Tbl_HomeFabricTypes[Product Fabric Type],0))*Q161/1000,0)</f>
        <v>0</v>
      </c>
      <c r="S161" s="95"/>
      <c r="T161" s="172">
        <f>IFERROR(INDEX(Tbl_AvgPercCotton[Average % Cotton],MATCH(S161,Tbl_AvgPercCotton[Blends],0)),0)</f>
        <v>0</v>
      </c>
      <c r="U161" s="170"/>
      <c r="V161" s="96">
        <f t="shared" si="22"/>
        <v>0</v>
      </c>
      <c r="W161" s="19"/>
      <c r="X161" s="13"/>
      <c r="Y161" s="13"/>
    </row>
    <row r="162" spans="1:25">
      <c r="A162" s="35"/>
      <c r="B162" s="93" t="s">
        <v>122</v>
      </c>
      <c r="C162" s="102"/>
      <c r="D162" s="93"/>
      <c r="E162" s="94">
        <f t="shared" si="19"/>
        <v>0</v>
      </c>
      <c r="F162" s="94">
        <f>IFERROR(INDEX(Tbl_ProductList[Product Weight (g)],MATCH(B162 &amp; "|" &amp; C162,Tbl_ProductList[Product Weight Lookup],0)),0)</f>
        <v>0</v>
      </c>
      <c r="G162" s="150">
        <f>IFERROR(INDEX(Tbl_ApparelFabricTypes[Lint Conversion Factor],MATCH(D162,Tbl_ApparelFabricTypes[Product Fabric Type],0))*F162/1000,0)</f>
        <v>0</v>
      </c>
      <c r="H162" s="143"/>
      <c r="I162" s="172">
        <f>IFERROR(INDEX(Tbl_AvgPercCotton[Average % Cotton],MATCH(H162,Tbl_AvgPercCotton[Blends],0)),0)</f>
        <v>0</v>
      </c>
      <c r="J162" s="170"/>
      <c r="K162" s="96">
        <f t="shared" si="20"/>
        <v>0</v>
      </c>
      <c r="L162" s="42"/>
      <c r="M162" s="93" t="s">
        <v>124</v>
      </c>
      <c r="N162" s="111"/>
      <c r="O162" s="93"/>
      <c r="P162" s="94">
        <f t="shared" si="21"/>
        <v>0</v>
      </c>
      <c r="Q162" s="94">
        <f>IFERROR(INDEX(Tbl_ProductList[Product Weight (g)],MATCH(M162 &amp; "|" &amp; N162,Tbl_ProductList[Product Weight Lookup],0)),0)</f>
        <v>0</v>
      </c>
      <c r="R162" s="150">
        <f>IFERROR(INDEX(Tbl_HomeFabricTypes[Lint Conversion Factor],MATCH(O162,Tbl_HomeFabricTypes[Product Fabric Type],0))*Q162/1000,0)</f>
        <v>0</v>
      </c>
      <c r="S162" s="95"/>
      <c r="T162" s="172">
        <f>IFERROR(INDEX(Tbl_AvgPercCotton[Average % Cotton],MATCH(S162,Tbl_AvgPercCotton[Blends],0)),0)</f>
        <v>0</v>
      </c>
      <c r="U162" s="170"/>
      <c r="V162" s="96">
        <f t="shared" si="22"/>
        <v>0</v>
      </c>
      <c r="W162" s="31"/>
      <c r="X162" s="13"/>
      <c r="Y162" s="13"/>
    </row>
    <row r="163" spans="1:25">
      <c r="A163" s="35"/>
      <c r="B163" s="93" t="s">
        <v>122</v>
      </c>
      <c r="C163" s="102"/>
      <c r="D163" s="93"/>
      <c r="E163" s="94">
        <f t="shared" si="19"/>
        <v>0</v>
      </c>
      <c r="F163" s="94">
        <f>IFERROR(INDEX(Tbl_ProductList[Product Weight (g)],MATCH(B163 &amp; "|" &amp; C163,Tbl_ProductList[Product Weight Lookup],0)),0)</f>
        <v>0</v>
      </c>
      <c r="G163" s="150">
        <f>IFERROR(INDEX(Tbl_ApparelFabricTypes[Lint Conversion Factor],MATCH(D163,Tbl_ApparelFabricTypes[Product Fabric Type],0))*F163/1000,0)</f>
        <v>0</v>
      </c>
      <c r="H163" s="143"/>
      <c r="I163" s="172">
        <f>IFERROR(INDEX(Tbl_AvgPercCotton[Average % Cotton],MATCH(H163,Tbl_AvgPercCotton[Blends],0)),0)</f>
        <v>0</v>
      </c>
      <c r="J163" s="170"/>
      <c r="K163" s="96">
        <f t="shared" si="20"/>
        <v>0</v>
      </c>
      <c r="L163" s="42"/>
      <c r="M163" s="93" t="s">
        <v>124</v>
      </c>
      <c r="N163" s="111"/>
      <c r="O163" s="93"/>
      <c r="P163" s="94">
        <f t="shared" si="21"/>
        <v>0</v>
      </c>
      <c r="Q163" s="94">
        <f>IFERROR(INDEX(Tbl_ProductList[Product Weight (g)],MATCH(M163 &amp; "|" &amp; N163,Tbl_ProductList[Product Weight Lookup],0)),0)</f>
        <v>0</v>
      </c>
      <c r="R163" s="150">
        <f>IFERROR(INDEX(Tbl_HomeFabricTypes[Lint Conversion Factor],MATCH(O163,Tbl_HomeFabricTypes[Product Fabric Type],0))*Q163/1000,0)</f>
        <v>0</v>
      </c>
      <c r="S163" s="95"/>
      <c r="T163" s="172">
        <f>IFERROR(INDEX(Tbl_AvgPercCotton[Average % Cotton],MATCH(S163,Tbl_AvgPercCotton[Blends],0)),0)</f>
        <v>0</v>
      </c>
      <c r="U163" s="170"/>
      <c r="V163" s="96">
        <f t="shared" si="22"/>
        <v>0</v>
      </c>
      <c r="W163" s="19"/>
      <c r="X163" s="13"/>
      <c r="Y163" s="13"/>
    </row>
    <row r="164" spans="1:25">
      <c r="A164" s="35"/>
      <c r="B164" s="93" t="s">
        <v>122</v>
      </c>
      <c r="C164" s="102"/>
      <c r="D164" s="93"/>
      <c r="E164" s="94">
        <f t="shared" si="19"/>
        <v>0</v>
      </c>
      <c r="F164" s="94">
        <f>IFERROR(INDEX(Tbl_ProductList[Product Weight (g)],MATCH(B164 &amp; "|" &amp; C164,Tbl_ProductList[Product Weight Lookup],0)),0)</f>
        <v>0</v>
      </c>
      <c r="G164" s="150">
        <f>IFERROR(INDEX(Tbl_ApparelFabricTypes[Lint Conversion Factor],MATCH(D164,Tbl_ApparelFabricTypes[Product Fabric Type],0))*F164/1000,0)</f>
        <v>0</v>
      </c>
      <c r="H164" s="143"/>
      <c r="I164" s="172">
        <f>IFERROR(INDEX(Tbl_AvgPercCotton[Average % Cotton],MATCH(H164,Tbl_AvgPercCotton[Blends],0)),0)</f>
        <v>0</v>
      </c>
      <c r="J164" s="170"/>
      <c r="K164" s="96">
        <f t="shared" si="20"/>
        <v>0</v>
      </c>
      <c r="L164" s="42"/>
      <c r="M164" s="93" t="s">
        <v>124</v>
      </c>
      <c r="N164" s="111"/>
      <c r="O164" s="93"/>
      <c r="P164" s="94">
        <f t="shared" si="21"/>
        <v>0</v>
      </c>
      <c r="Q164" s="94">
        <f>IFERROR(INDEX(Tbl_ProductList[Product Weight (g)],MATCH(M164 &amp; "|" &amp; N164,Tbl_ProductList[Product Weight Lookup],0)),0)</f>
        <v>0</v>
      </c>
      <c r="R164" s="150">
        <f>IFERROR(INDEX(Tbl_HomeFabricTypes[Lint Conversion Factor],MATCH(O164,Tbl_HomeFabricTypes[Product Fabric Type],0))*Q164/1000,0)</f>
        <v>0</v>
      </c>
      <c r="S164" s="95"/>
      <c r="T164" s="172">
        <f>IFERROR(INDEX(Tbl_AvgPercCotton[Average % Cotton],MATCH(S164,Tbl_AvgPercCotton[Blends],0)),0)</f>
        <v>0</v>
      </c>
      <c r="U164" s="170"/>
      <c r="V164" s="96">
        <f t="shared" si="22"/>
        <v>0</v>
      </c>
      <c r="W164" s="19"/>
      <c r="X164" s="13"/>
      <c r="Y164" s="13"/>
    </row>
    <row r="165" spans="1:25">
      <c r="A165" s="35"/>
      <c r="B165" s="93" t="s">
        <v>122</v>
      </c>
      <c r="C165" s="102"/>
      <c r="D165" s="93"/>
      <c r="E165" s="94">
        <f t="shared" si="19"/>
        <v>0</v>
      </c>
      <c r="F165" s="94">
        <f>IFERROR(INDEX(Tbl_ProductList[Product Weight (g)],MATCH(B165 &amp; "|" &amp; C165,Tbl_ProductList[Product Weight Lookup],0)),0)</f>
        <v>0</v>
      </c>
      <c r="G165" s="150">
        <f>IFERROR(INDEX(Tbl_ApparelFabricTypes[Lint Conversion Factor],MATCH(D165,Tbl_ApparelFabricTypes[Product Fabric Type],0))*F165/1000,0)</f>
        <v>0</v>
      </c>
      <c r="H165" s="143"/>
      <c r="I165" s="172">
        <f>IFERROR(INDEX(Tbl_AvgPercCotton[Average % Cotton],MATCH(H165,Tbl_AvgPercCotton[Blends],0)),0)</f>
        <v>0</v>
      </c>
      <c r="J165" s="170"/>
      <c r="K165" s="96">
        <f t="shared" si="20"/>
        <v>0</v>
      </c>
      <c r="L165" s="42"/>
      <c r="M165" s="93" t="s">
        <v>124</v>
      </c>
      <c r="N165" s="111"/>
      <c r="O165" s="93"/>
      <c r="P165" s="94">
        <f t="shared" si="21"/>
        <v>0</v>
      </c>
      <c r="Q165" s="94">
        <f>IFERROR(INDEX(Tbl_ProductList[Product Weight (g)],MATCH(M165 &amp; "|" &amp; N165,Tbl_ProductList[Product Weight Lookup],0)),0)</f>
        <v>0</v>
      </c>
      <c r="R165" s="150">
        <f>IFERROR(INDEX(Tbl_HomeFabricTypes[Lint Conversion Factor],MATCH(O165,Tbl_HomeFabricTypes[Product Fabric Type],0))*Q165/1000,0)</f>
        <v>0</v>
      </c>
      <c r="S165" s="95"/>
      <c r="T165" s="172">
        <f>IFERROR(INDEX(Tbl_AvgPercCotton[Average % Cotton],MATCH(S165,Tbl_AvgPercCotton[Blends],0)),0)</f>
        <v>0</v>
      </c>
      <c r="U165" s="170"/>
      <c r="V165" s="96">
        <f t="shared" si="22"/>
        <v>0</v>
      </c>
      <c r="W165" s="19"/>
      <c r="X165" s="13"/>
      <c r="Y165" s="13"/>
    </row>
    <row r="166" spans="1:25">
      <c r="L166" s="43"/>
      <c r="M166" s="93" t="s">
        <v>124</v>
      </c>
      <c r="N166" s="111"/>
      <c r="O166" s="93"/>
      <c r="P166" s="94">
        <f t="shared" si="21"/>
        <v>0</v>
      </c>
      <c r="Q166" s="94">
        <f>IFERROR(INDEX(Tbl_ProductList[Product Weight (g)],MATCH(M166 &amp; "|" &amp; N166,Tbl_ProductList[Product Weight Lookup],0)),0)</f>
        <v>0</v>
      </c>
      <c r="R166" s="150">
        <f>IFERROR(INDEX(Tbl_HomeFabricTypes[Lint Conversion Factor],MATCH(O166,Tbl_HomeFabricTypes[Product Fabric Type],0))*Q166/1000,0)</f>
        <v>0</v>
      </c>
      <c r="S166" s="95"/>
      <c r="T166" s="172">
        <f>IFERROR(INDEX(Tbl_AvgPercCotton[Average % Cotton],MATCH(S166,Tbl_AvgPercCotton[Blends],0)),0)</f>
        <v>0</v>
      </c>
      <c r="U166" s="170"/>
      <c r="V166" s="96">
        <f t="shared" si="22"/>
        <v>0</v>
      </c>
      <c r="W166" s="19"/>
      <c r="X166" s="13"/>
      <c r="Y166" s="13"/>
    </row>
    <row r="167" spans="1:25" ht="15.6">
      <c r="B167" s="17"/>
      <c r="C167" s="204" t="s">
        <v>33</v>
      </c>
      <c r="D167" s="204"/>
      <c r="E167" s="204"/>
      <c r="F167" s="205"/>
      <c r="G167" s="205"/>
      <c r="H167" s="206"/>
      <c r="I167" s="207"/>
      <c r="J167" s="208"/>
      <c r="K167" s="209"/>
      <c r="L167" s="43"/>
      <c r="M167" s="93" t="s">
        <v>124</v>
      </c>
      <c r="N167" s="111"/>
      <c r="O167" s="93"/>
      <c r="P167" s="94">
        <f t="shared" si="21"/>
        <v>0</v>
      </c>
      <c r="Q167" s="94">
        <f>IFERROR(INDEX(Tbl_ProductList[Product Weight (g)],MATCH(M167 &amp; "|" &amp; N167,Tbl_ProductList[Product Weight Lookup],0)),0)</f>
        <v>0</v>
      </c>
      <c r="R167" s="150">
        <f>IFERROR(INDEX(Tbl_HomeFabricTypes[Lint Conversion Factor],MATCH(O167,Tbl_HomeFabricTypes[Product Fabric Type],0))*Q167/1000,0)</f>
        <v>0</v>
      </c>
      <c r="S167" s="95"/>
      <c r="T167" s="172">
        <f>IFERROR(INDEX(Tbl_AvgPercCotton[Average % Cotton],MATCH(S167,Tbl_AvgPercCotton[Blends],0)),0)</f>
        <v>0</v>
      </c>
      <c r="U167" s="170"/>
      <c r="V167" s="96">
        <f t="shared" si="22"/>
        <v>0</v>
      </c>
      <c r="W167" s="19"/>
      <c r="X167" s="13"/>
      <c r="Y167" s="13"/>
    </row>
    <row r="168" spans="1:25" ht="16.5" customHeight="1">
      <c r="A168" s="35"/>
      <c r="B168" s="223"/>
      <c r="C168" s="237" t="s">
        <v>129</v>
      </c>
      <c r="D168" s="237"/>
      <c r="E168" s="237"/>
      <c r="F168" s="237"/>
      <c r="G168" s="237"/>
      <c r="H168" s="237"/>
      <c r="I168" s="237"/>
      <c r="J168" s="237"/>
      <c r="K168" s="237"/>
      <c r="L168" s="42"/>
      <c r="M168" s="93" t="s">
        <v>124</v>
      </c>
      <c r="N168" s="111"/>
      <c r="O168" s="93"/>
      <c r="P168" s="94">
        <f t="shared" si="21"/>
        <v>0</v>
      </c>
      <c r="Q168" s="94">
        <f>IFERROR(INDEX(Tbl_ProductList[Product Weight (g)],MATCH(M168 &amp; "|" &amp; N168,Tbl_ProductList[Product Weight Lookup],0)),0)</f>
        <v>0</v>
      </c>
      <c r="R168" s="150">
        <f>IFERROR(INDEX(Tbl_HomeFabricTypes[Lint Conversion Factor],MATCH(O168,Tbl_HomeFabricTypes[Product Fabric Type],0))*Q168/1000,0)</f>
        <v>0</v>
      </c>
      <c r="S168" s="95"/>
      <c r="T168" s="172">
        <f>IFERROR(INDEX(Tbl_AvgPercCotton[Average % Cotton],MATCH(S168,Tbl_AvgPercCotton[Blends],0)),0)</f>
        <v>0</v>
      </c>
      <c r="U168" s="170"/>
      <c r="V168" s="96">
        <f t="shared" si="22"/>
        <v>0</v>
      </c>
      <c r="W168" s="19"/>
      <c r="X168" s="13"/>
      <c r="Y168" s="13"/>
    </row>
    <row r="169" spans="1:25">
      <c r="A169" s="35"/>
      <c r="B169" s="93" t="s">
        <v>130</v>
      </c>
      <c r="C169" s="97" t="s">
        <v>131</v>
      </c>
      <c r="D169" s="93"/>
      <c r="E169" s="94">
        <f t="shared" ref="E169:E188" si="23">IF(D169&lt;="",1,0)*J169*I169</f>
        <v>0</v>
      </c>
      <c r="F169" s="94">
        <f>IFERROR(INDEX(Tbl_ProductList[Product Weight (g)],MATCH(B169 &amp; "|" &amp; C169,Tbl_ProductList[Product Weight Lookup],0)),0)</f>
        <v>1500</v>
      </c>
      <c r="G169" s="150">
        <f>IFERROR(INDEX(Tbl_ApparelFabricTypes[Lint Conversion Factor],MATCH(D169,Tbl_ApparelFabricTypes[Product Fabric Type],0))*F169/1000,0)</f>
        <v>0</v>
      </c>
      <c r="H169" s="143"/>
      <c r="I169" s="172">
        <f>IFERROR(INDEX(Tbl_AvgPercCotton[Average % Cotton],MATCH(H169,Tbl_AvgPercCotton[Blends],0)),0)</f>
        <v>0</v>
      </c>
      <c r="J169" s="170"/>
      <c r="K169" s="96">
        <f t="shared" ref="K169:K188" si="24">G169*(I169)*J169</f>
        <v>0</v>
      </c>
      <c r="L169" s="42"/>
      <c r="M169" s="93" t="s">
        <v>124</v>
      </c>
      <c r="N169" s="111"/>
      <c r="O169" s="93"/>
      <c r="P169" s="94">
        <f t="shared" si="21"/>
        <v>0</v>
      </c>
      <c r="Q169" s="94">
        <f>IFERROR(INDEX(Tbl_ProductList[Product Weight (g)],MATCH(M169 &amp; "|" &amp; N169,Tbl_ProductList[Product Weight Lookup],0)),0)</f>
        <v>0</v>
      </c>
      <c r="R169" s="150">
        <f>IFERROR(INDEX(Tbl_HomeFabricTypes[Lint Conversion Factor],MATCH(O169,Tbl_HomeFabricTypes[Product Fabric Type],0))*Q169/1000,0)</f>
        <v>0</v>
      </c>
      <c r="S169" s="95"/>
      <c r="T169" s="172">
        <f>IFERROR(INDEX(Tbl_AvgPercCotton[Average % Cotton],MATCH(S169,Tbl_AvgPercCotton[Blends],0)),0)</f>
        <v>0</v>
      </c>
      <c r="U169" s="170"/>
      <c r="V169" s="96">
        <f t="shared" si="22"/>
        <v>0</v>
      </c>
      <c r="W169" s="19"/>
      <c r="X169" s="13"/>
      <c r="Y169" s="13"/>
    </row>
    <row r="170" spans="1:25">
      <c r="A170" s="35"/>
      <c r="B170" s="93" t="s">
        <v>130</v>
      </c>
      <c r="C170" s="97" t="s">
        <v>132</v>
      </c>
      <c r="D170" s="93"/>
      <c r="E170" s="94">
        <f t="shared" si="23"/>
        <v>0</v>
      </c>
      <c r="F170" s="94">
        <f>IFERROR(INDEX(Tbl_ProductList[Product Weight (g)],MATCH(B170 &amp; "|" &amp; C170,Tbl_ProductList[Product Weight Lookup],0)),0)</f>
        <v>45</v>
      </c>
      <c r="G170" s="150">
        <f>IFERROR(INDEX(Tbl_ApparelFabricTypes[Lint Conversion Factor],MATCH(D170,Tbl_ApparelFabricTypes[Product Fabric Type],0))*F170/1000,0)</f>
        <v>0</v>
      </c>
      <c r="H170" s="143"/>
      <c r="I170" s="172">
        <f>IFERROR(INDEX(Tbl_AvgPercCotton[Average % Cotton],MATCH(H170,Tbl_AvgPercCotton[Blends],0)),0)</f>
        <v>0</v>
      </c>
      <c r="J170" s="170"/>
      <c r="K170" s="96">
        <f t="shared" si="24"/>
        <v>0</v>
      </c>
      <c r="L170" s="42"/>
      <c r="M170" s="93" t="s">
        <v>124</v>
      </c>
      <c r="N170" s="111"/>
      <c r="O170" s="93"/>
      <c r="P170" s="94">
        <f t="shared" si="21"/>
        <v>0</v>
      </c>
      <c r="Q170" s="94">
        <f>IFERROR(INDEX(Tbl_ProductList[Product Weight (g)],MATCH(M170 &amp; "|" &amp; N170,Tbl_ProductList[Product Weight Lookup],0)),0)</f>
        <v>0</v>
      </c>
      <c r="R170" s="150">
        <f>IFERROR(INDEX(Tbl_HomeFabricTypes[Lint Conversion Factor],MATCH(O170,Tbl_HomeFabricTypes[Product Fabric Type],0))*Q170/1000,0)</f>
        <v>0</v>
      </c>
      <c r="S170" s="95"/>
      <c r="T170" s="172">
        <f>IFERROR(INDEX(Tbl_AvgPercCotton[Average % Cotton],MATCH(S170,Tbl_AvgPercCotton[Blends],0)),0)</f>
        <v>0</v>
      </c>
      <c r="U170" s="170"/>
      <c r="V170" s="96">
        <f t="shared" si="22"/>
        <v>0</v>
      </c>
      <c r="W170" s="19"/>
      <c r="X170" s="13"/>
      <c r="Y170" s="13"/>
    </row>
    <row r="171" spans="1:25">
      <c r="A171" s="35"/>
      <c r="B171" s="93" t="s">
        <v>130</v>
      </c>
      <c r="C171" s="97" t="s">
        <v>133</v>
      </c>
      <c r="D171" s="93"/>
      <c r="E171" s="94">
        <f t="shared" si="23"/>
        <v>0</v>
      </c>
      <c r="F171" s="94">
        <f>IFERROR(INDEX(Tbl_ProductList[Product Weight (g)],MATCH(B171 &amp; "|" &amp; C171,Tbl_ProductList[Product Weight Lookup],0)),0)</f>
        <v>150</v>
      </c>
      <c r="G171" s="150">
        <f>IFERROR(INDEX(Tbl_ApparelFabricTypes[Lint Conversion Factor],MATCH(D171,Tbl_ApparelFabricTypes[Product Fabric Type],0))*F171/1000,0)</f>
        <v>0</v>
      </c>
      <c r="H171" s="143"/>
      <c r="I171" s="172">
        <f>IFERROR(INDEX(Tbl_AvgPercCotton[Average % Cotton],MATCH(H171,Tbl_AvgPercCotton[Blends],0)),0)</f>
        <v>0</v>
      </c>
      <c r="J171" s="170"/>
      <c r="K171" s="96">
        <f t="shared" si="24"/>
        <v>0</v>
      </c>
      <c r="L171" s="42"/>
      <c r="M171" s="93" t="s">
        <v>124</v>
      </c>
      <c r="N171" s="111"/>
      <c r="O171" s="93"/>
      <c r="P171" s="94">
        <f t="shared" si="21"/>
        <v>0</v>
      </c>
      <c r="Q171" s="94">
        <f>IFERROR(INDEX(Tbl_ProductList[Product Weight (g)],MATCH(M171 &amp; "|" &amp; N171,Tbl_ProductList[Product Weight Lookup],0)),0)</f>
        <v>0</v>
      </c>
      <c r="R171" s="150">
        <f>IFERROR(INDEX(Tbl_HomeFabricTypes[Lint Conversion Factor],MATCH(O171,Tbl_HomeFabricTypes[Product Fabric Type],0))*Q171/1000,0)</f>
        <v>0</v>
      </c>
      <c r="S171" s="95"/>
      <c r="T171" s="172">
        <f>IFERROR(INDEX(Tbl_AvgPercCotton[Average % Cotton],MATCH(S171,Tbl_AvgPercCotton[Blends],0)),0)</f>
        <v>0</v>
      </c>
      <c r="U171" s="170"/>
      <c r="V171" s="96">
        <f t="shared" si="22"/>
        <v>0</v>
      </c>
      <c r="W171" s="31"/>
      <c r="X171" s="13"/>
      <c r="Y171" s="13"/>
    </row>
    <row r="172" spans="1:25">
      <c r="A172" s="35"/>
      <c r="B172" s="93" t="s">
        <v>130</v>
      </c>
      <c r="C172" s="97" t="s">
        <v>78</v>
      </c>
      <c r="D172" s="93"/>
      <c r="E172" s="94">
        <f t="shared" si="23"/>
        <v>0</v>
      </c>
      <c r="F172" s="94">
        <f>IFERROR(INDEX(Tbl_ProductList[Product Weight (g)],MATCH(B172 &amp; "|" &amp; C172,Tbl_ProductList[Product Weight Lookup],0)),0)</f>
        <v>0</v>
      </c>
      <c r="G172" s="150">
        <f>IFERROR(INDEX(Tbl_ApparelFabricTypes[Lint Conversion Factor],MATCH(D172,Tbl_ApparelFabricTypes[Product Fabric Type],0))*F172/1000,0)</f>
        <v>0</v>
      </c>
      <c r="H172" s="143"/>
      <c r="I172" s="172">
        <f>IFERROR(INDEX(Tbl_AvgPercCotton[Average % Cotton],MATCH(H172,Tbl_AvgPercCotton[Blends],0)),0)</f>
        <v>0</v>
      </c>
      <c r="J172" s="170"/>
      <c r="K172" s="96">
        <f t="shared" si="24"/>
        <v>0</v>
      </c>
      <c r="L172" s="42"/>
      <c r="M172" s="93" t="s">
        <v>124</v>
      </c>
      <c r="N172" s="111"/>
      <c r="O172" s="93"/>
      <c r="P172" s="94">
        <f t="shared" si="21"/>
        <v>0</v>
      </c>
      <c r="Q172" s="94">
        <f>IFERROR(INDEX(Tbl_ProductList[Product Weight (g)],MATCH(M172 &amp; "|" &amp; N172,Tbl_ProductList[Product Weight Lookup],0)),0)</f>
        <v>0</v>
      </c>
      <c r="R172" s="150">
        <f>IFERROR(INDEX(Tbl_HomeFabricTypes[Lint Conversion Factor],MATCH(O172,Tbl_HomeFabricTypes[Product Fabric Type],0))*Q172/1000,0)</f>
        <v>0</v>
      </c>
      <c r="S172" s="95"/>
      <c r="T172" s="172">
        <f>IFERROR(INDEX(Tbl_AvgPercCotton[Average % Cotton],MATCH(S172,Tbl_AvgPercCotton[Blends],0)),0)</f>
        <v>0</v>
      </c>
      <c r="U172" s="170"/>
      <c r="V172" s="96">
        <f t="shared" si="22"/>
        <v>0</v>
      </c>
      <c r="W172" s="31"/>
      <c r="X172" s="13"/>
      <c r="Y172" s="13"/>
    </row>
    <row r="173" spans="1:25">
      <c r="A173" s="35"/>
      <c r="B173" s="93" t="s">
        <v>130</v>
      </c>
      <c r="C173" s="97" t="s">
        <v>134</v>
      </c>
      <c r="D173" s="93"/>
      <c r="E173" s="94">
        <f t="shared" si="23"/>
        <v>0</v>
      </c>
      <c r="F173" s="94">
        <f>IFERROR(INDEX(Tbl_ProductList[Product Weight (g)],MATCH(B173 &amp; "|" &amp; C173,Tbl_ProductList[Product Weight Lookup],0)),0)</f>
        <v>90</v>
      </c>
      <c r="G173" s="150">
        <f>IFERROR(INDEX(Tbl_ApparelFabricTypes[Lint Conversion Factor],MATCH(D173,Tbl_ApparelFabricTypes[Product Fabric Type],0))*F173/1000,0)</f>
        <v>0</v>
      </c>
      <c r="H173" s="143"/>
      <c r="I173" s="172">
        <f>IFERROR(INDEX(Tbl_AvgPercCotton[Average % Cotton],MATCH(H173,Tbl_AvgPercCotton[Blends],0)),0)</f>
        <v>0</v>
      </c>
      <c r="J173" s="170"/>
      <c r="K173" s="96">
        <f t="shared" si="24"/>
        <v>0</v>
      </c>
      <c r="L173" s="42"/>
      <c r="M173" s="93" t="s">
        <v>124</v>
      </c>
      <c r="N173" s="111"/>
      <c r="O173" s="93"/>
      <c r="P173" s="94">
        <f t="shared" si="21"/>
        <v>0</v>
      </c>
      <c r="Q173" s="94">
        <f>IFERROR(INDEX(Tbl_ProductList[Product Weight (g)],MATCH(M173 &amp; "|" &amp; N173,Tbl_ProductList[Product Weight Lookup],0)),0)</f>
        <v>0</v>
      </c>
      <c r="R173" s="150">
        <f>IFERROR(INDEX(Tbl_HomeFabricTypes[Lint Conversion Factor],MATCH(O173,Tbl_HomeFabricTypes[Product Fabric Type],0))*Q173/1000,0)</f>
        <v>0</v>
      </c>
      <c r="S173" s="95"/>
      <c r="T173" s="172">
        <f>IFERROR(INDEX(Tbl_AvgPercCotton[Average % Cotton],MATCH(S173,Tbl_AvgPercCotton[Blends],0)),0)</f>
        <v>0</v>
      </c>
      <c r="U173" s="170"/>
      <c r="V173" s="96">
        <f t="shared" si="22"/>
        <v>0</v>
      </c>
      <c r="W173" s="19"/>
      <c r="X173" s="13"/>
      <c r="Y173" s="13"/>
    </row>
    <row r="174" spans="1:25" ht="15.6">
      <c r="A174" s="35"/>
      <c r="B174" s="93" t="s">
        <v>130</v>
      </c>
      <c r="C174" s="97"/>
      <c r="D174" s="93"/>
      <c r="E174" s="94">
        <f t="shared" si="23"/>
        <v>0</v>
      </c>
      <c r="F174" s="94">
        <f>IFERROR(INDEX(Tbl_ProductList[Product Weight (g)],MATCH(B174 &amp; "|" &amp; C174,Tbl_ProductList[Product Weight Lookup],0)),0)</f>
        <v>0</v>
      </c>
      <c r="G174" s="150">
        <f>IFERROR(INDEX(Tbl_ApparelFabricTypes[Lint Conversion Factor],MATCH(D174,Tbl_ApparelFabricTypes[Product Fabric Type],0))*F174/1000,0)</f>
        <v>0</v>
      </c>
      <c r="H174" s="143"/>
      <c r="I174" s="172">
        <f>IFERROR(INDEX(Tbl_AvgPercCotton[Average % Cotton],MATCH(H174,Tbl_AvgPercCotton[Blends],0)),0)</f>
        <v>0</v>
      </c>
      <c r="J174" s="170"/>
      <c r="K174" s="96">
        <f t="shared" si="24"/>
        <v>0</v>
      </c>
      <c r="L174" s="42"/>
      <c r="M174" s="231"/>
      <c r="N174" s="382" t="s">
        <v>135</v>
      </c>
      <c r="O174" s="383"/>
      <c r="P174" s="383"/>
      <c r="Q174" s="383"/>
      <c r="R174" s="383"/>
      <c r="S174" s="383"/>
      <c r="T174" s="383"/>
      <c r="U174" s="383"/>
      <c r="V174" s="384"/>
      <c r="W174" s="29"/>
      <c r="X174" s="30"/>
      <c r="Y174" s="13"/>
    </row>
    <row r="175" spans="1:25">
      <c r="A175" s="35"/>
      <c r="B175" s="93" t="s">
        <v>130</v>
      </c>
      <c r="C175" s="97"/>
      <c r="D175" s="93"/>
      <c r="E175" s="94">
        <f t="shared" si="23"/>
        <v>0</v>
      </c>
      <c r="F175" s="94">
        <f>IFERROR(INDEX(Tbl_ProductList[Product Weight (g)],MATCH(B175 &amp; "|" &amp; C175,Tbl_ProductList[Product Weight Lookup],0)),0)</f>
        <v>0</v>
      </c>
      <c r="G175" s="150">
        <f>IFERROR(INDEX(Tbl_ApparelFabricTypes[Lint Conversion Factor],MATCH(D175,Tbl_ApparelFabricTypes[Product Fabric Type],0))*F175/1000,0)</f>
        <v>0</v>
      </c>
      <c r="H175" s="143"/>
      <c r="I175" s="172">
        <f>IFERROR(INDEX(Tbl_AvgPercCotton[Average % Cotton],MATCH(H175,Tbl_AvgPercCotton[Blends],0)),0)</f>
        <v>0</v>
      </c>
      <c r="J175" s="170"/>
      <c r="K175" s="96">
        <f t="shared" si="24"/>
        <v>0</v>
      </c>
      <c r="L175" s="42"/>
      <c r="M175" s="93" t="s">
        <v>136</v>
      </c>
      <c r="N175" s="112" t="s">
        <v>137</v>
      </c>
      <c r="O175" s="93"/>
      <c r="P175" s="94">
        <f t="shared" ref="P175:P198" si="25">IF(O175&lt;="",1,0)*U175*T175</f>
        <v>0</v>
      </c>
      <c r="Q175" s="94">
        <f>IFERROR(INDEX(Tbl_ProductList[Product Weight (g)],MATCH(M175 &amp; "|" &amp; N175,Tbl_ProductList[Product Weight Lookup],0)),0)</f>
        <v>500</v>
      </c>
      <c r="R175" s="150">
        <f>IFERROR(INDEX(Tbl_HomeFabricTypes[Lint Conversion Factor],MATCH(O175,Tbl_HomeFabricTypes[Product Fabric Type],0))*Q175/1000,0)</f>
        <v>0</v>
      </c>
      <c r="S175" s="95"/>
      <c r="T175" s="172">
        <f>IFERROR(INDEX(Tbl_AvgPercCotton[Average % Cotton],MATCH(S175,Tbl_AvgPercCotton[Blends],0)),0)</f>
        <v>0</v>
      </c>
      <c r="U175" s="170"/>
      <c r="V175" s="96">
        <f t="shared" ref="V175:V198" si="26">R175*(T175)*U175</f>
        <v>0</v>
      </c>
      <c r="W175" s="19"/>
      <c r="X175" s="13"/>
      <c r="Y175" s="13"/>
    </row>
    <row r="176" spans="1:25">
      <c r="A176" s="35"/>
      <c r="B176" s="93" t="s">
        <v>130</v>
      </c>
      <c r="C176" s="97"/>
      <c r="D176" s="93"/>
      <c r="E176" s="94">
        <f t="shared" si="23"/>
        <v>0</v>
      </c>
      <c r="F176" s="94">
        <f>IFERROR(INDEX(Tbl_ProductList[Product Weight (g)],MATCH(B176 &amp; "|" &amp; C176,Tbl_ProductList[Product Weight Lookup],0)),0)</f>
        <v>0</v>
      </c>
      <c r="G176" s="150">
        <f>IFERROR(INDEX(Tbl_ApparelFabricTypes[Lint Conversion Factor],MATCH(D176,Tbl_ApparelFabricTypes[Product Fabric Type],0))*F176/1000,0)</f>
        <v>0</v>
      </c>
      <c r="H176" s="143"/>
      <c r="I176" s="172">
        <f>IFERROR(INDEX(Tbl_AvgPercCotton[Average % Cotton],MATCH(H176,Tbl_AvgPercCotton[Blends],0)),0)</f>
        <v>0</v>
      </c>
      <c r="J176" s="170"/>
      <c r="K176" s="96">
        <f t="shared" si="24"/>
        <v>0</v>
      </c>
      <c r="L176" s="42"/>
      <c r="M176" s="93" t="s">
        <v>136</v>
      </c>
      <c r="N176" s="112" t="s">
        <v>138</v>
      </c>
      <c r="O176" s="93"/>
      <c r="P176" s="94">
        <f t="shared" si="25"/>
        <v>0</v>
      </c>
      <c r="Q176" s="94">
        <f>IFERROR(INDEX(Tbl_ProductList[Product Weight (g)],MATCH(M176 &amp; "|" &amp; N176,Tbl_ProductList[Product Weight Lookup],0)),0)</f>
        <v>540</v>
      </c>
      <c r="R176" s="150">
        <f>IFERROR(INDEX(Tbl_HomeFabricTypes[Lint Conversion Factor],MATCH(O176,Tbl_HomeFabricTypes[Product Fabric Type],0))*Q176/1000,0)</f>
        <v>0</v>
      </c>
      <c r="S176" s="95"/>
      <c r="T176" s="172">
        <f>IFERROR(INDEX(Tbl_AvgPercCotton[Average % Cotton],MATCH(S176,Tbl_AvgPercCotton[Blends],0)),0)</f>
        <v>0</v>
      </c>
      <c r="U176" s="170"/>
      <c r="V176" s="96">
        <f t="shared" si="26"/>
        <v>0</v>
      </c>
      <c r="W176" s="19"/>
      <c r="X176" s="13"/>
      <c r="Y176" s="13"/>
    </row>
    <row r="177" spans="1:25">
      <c r="A177" s="35"/>
      <c r="B177" s="93" t="s">
        <v>130</v>
      </c>
      <c r="C177" s="97"/>
      <c r="D177" s="93"/>
      <c r="E177" s="94">
        <f t="shared" si="23"/>
        <v>0</v>
      </c>
      <c r="F177" s="94">
        <f>IFERROR(INDEX(Tbl_ProductList[Product Weight (g)],MATCH(B177 &amp; "|" &amp; C177,Tbl_ProductList[Product Weight Lookup],0)),0)</f>
        <v>0</v>
      </c>
      <c r="G177" s="150">
        <f>IFERROR(INDEX(Tbl_ApparelFabricTypes[Lint Conversion Factor],MATCH(D177,Tbl_ApparelFabricTypes[Product Fabric Type],0))*F177/1000,0)</f>
        <v>0</v>
      </c>
      <c r="H177" s="143"/>
      <c r="I177" s="172">
        <f>IFERROR(INDEX(Tbl_AvgPercCotton[Average % Cotton],MATCH(H177,Tbl_AvgPercCotton[Blends],0)),0)</f>
        <v>0</v>
      </c>
      <c r="J177" s="170"/>
      <c r="K177" s="96">
        <f t="shared" si="24"/>
        <v>0</v>
      </c>
      <c r="L177" s="42"/>
      <c r="M177" s="93" t="s">
        <v>136</v>
      </c>
      <c r="N177" s="112" t="s">
        <v>139</v>
      </c>
      <c r="O177" s="93"/>
      <c r="P177" s="94">
        <f t="shared" si="25"/>
        <v>0</v>
      </c>
      <c r="Q177" s="94">
        <f>IFERROR(INDEX(Tbl_ProductList[Product Weight (g)],MATCH(M177 &amp; "|" &amp; N177,Tbl_ProductList[Product Weight Lookup],0)),0)</f>
        <v>600</v>
      </c>
      <c r="R177" s="150">
        <f>IFERROR(INDEX(Tbl_HomeFabricTypes[Lint Conversion Factor],MATCH(O177,Tbl_HomeFabricTypes[Product Fabric Type],0))*Q177/1000,0)</f>
        <v>0</v>
      </c>
      <c r="S177" s="95"/>
      <c r="T177" s="172">
        <f>IFERROR(INDEX(Tbl_AvgPercCotton[Average % Cotton],MATCH(S177,Tbl_AvgPercCotton[Blends],0)),0)</f>
        <v>0</v>
      </c>
      <c r="U177" s="170"/>
      <c r="V177" s="96">
        <f t="shared" si="26"/>
        <v>0</v>
      </c>
      <c r="W177" s="19"/>
      <c r="X177" s="13"/>
      <c r="Y177" s="13"/>
    </row>
    <row r="178" spans="1:25">
      <c r="A178" s="35"/>
      <c r="B178" s="93" t="s">
        <v>130</v>
      </c>
      <c r="C178" s="97"/>
      <c r="D178" s="93"/>
      <c r="E178" s="94">
        <f t="shared" si="23"/>
        <v>0</v>
      </c>
      <c r="F178" s="94">
        <f>IFERROR(INDEX(Tbl_ProductList[Product Weight (g)],MATCH(B178 &amp; "|" &amp; C178,Tbl_ProductList[Product Weight Lookup],0)),0)</f>
        <v>0</v>
      </c>
      <c r="G178" s="150">
        <f>IFERROR(INDEX(Tbl_ApparelFabricTypes[Lint Conversion Factor],MATCH(D178,Tbl_ApparelFabricTypes[Product Fabric Type],0))*F178/1000,0)</f>
        <v>0</v>
      </c>
      <c r="H178" s="143"/>
      <c r="I178" s="172">
        <f>IFERROR(INDEX(Tbl_AvgPercCotton[Average % Cotton],MATCH(H178,Tbl_AvgPercCotton[Blends],0)),0)</f>
        <v>0</v>
      </c>
      <c r="J178" s="170"/>
      <c r="K178" s="96">
        <f t="shared" si="24"/>
        <v>0</v>
      </c>
      <c r="L178" s="42"/>
      <c r="M178" s="93" t="s">
        <v>136</v>
      </c>
      <c r="N178" s="112" t="s">
        <v>140</v>
      </c>
      <c r="O178" s="93"/>
      <c r="P178" s="94">
        <f t="shared" si="25"/>
        <v>0</v>
      </c>
      <c r="Q178" s="94">
        <f>IFERROR(INDEX(Tbl_ProductList[Product Weight (g)],MATCH(M178 &amp; "|" &amp; N178,Tbl_ProductList[Product Weight Lookup],0)),0)</f>
        <v>660</v>
      </c>
      <c r="R178" s="150">
        <f>IFERROR(INDEX(Tbl_HomeFabricTypes[Lint Conversion Factor],MATCH(O178,Tbl_HomeFabricTypes[Product Fabric Type],0))*Q178/1000,0)</f>
        <v>0</v>
      </c>
      <c r="S178" s="95"/>
      <c r="T178" s="172">
        <f>IFERROR(INDEX(Tbl_AvgPercCotton[Average % Cotton],MATCH(S178,Tbl_AvgPercCotton[Blends],0)),0)</f>
        <v>0</v>
      </c>
      <c r="U178" s="170"/>
      <c r="V178" s="96">
        <f t="shared" si="26"/>
        <v>0</v>
      </c>
      <c r="W178" s="19"/>
      <c r="X178" s="13"/>
      <c r="Y178" s="13"/>
    </row>
    <row r="179" spans="1:25">
      <c r="A179" s="35"/>
      <c r="B179" s="93" t="s">
        <v>130</v>
      </c>
      <c r="C179" s="97"/>
      <c r="D179" s="93"/>
      <c r="E179" s="94">
        <f t="shared" si="23"/>
        <v>0</v>
      </c>
      <c r="F179" s="94">
        <f>IFERROR(INDEX(Tbl_ProductList[Product Weight (g)],MATCH(B179 &amp; "|" &amp; C179,Tbl_ProductList[Product Weight Lookup],0)),0)</f>
        <v>0</v>
      </c>
      <c r="G179" s="150">
        <f>IFERROR(INDEX(Tbl_ApparelFabricTypes[Lint Conversion Factor],MATCH(D179,Tbl_ApparelFabricTypes[Product Fabric Type],0))*F179/1000,0)</f>
        <v>0</v>
      </c>
      <c r="H179" s="143"/>
      <c r="I179" s="172">
        <f>IFERROR(INDEX(Tbl_AvgPercCotton[Average % Cotton],MATCH(H179,Tbl_AvgPercCotton[Blends],0)),0)</f>
        <v>0</v>
      </c>
      <c r="J179" s="170"/>
      <c r="K179" s="96">
        <f t="shared" si="24"/>
        <v>0</v>
      </c>
      <c r="L179" s="42"/>
      <c r="M179" s="93" t="s">
        <v>136</v>
      </c>
      <c r="N179" s="112" t="s">
        <v>141</v>
      </c>
      <c r="O179" s="93"/>
      <c r="P179" s="94">
        <f t="shared" si="25"/>
        <v>0</v>
      </c>
      <c r="Q179" s="94">
        <f>IFERROR(INDEX(Tbl_ProductList[Product Weight (g)],MATCH(M179 &amp; "|" &amp; N179,Tbl_ProductList[Product Weight Lookup],0)),0)</f>
        <v>720</v>
      </c>
      <c r="R179" s="150">
        <f>IFERROR(INDEX(Tbl_HomeFabricTypes[Lint Conversion Factor],MATCH(O179,Tbl_HomeFabricTypes[Product Fabric Type],0))*Q179/1000,0)</f>
        <v>0</v>
      </c>
      <c r="S179" s="95"/>
      <c r="T179" s="172">
        <f>IFERROR(INDEX(Tbl_AvgPercCotton[Average % Cotton],MATCH(S179,Tbl_AvgPercCotton[Blends],0)),0)</f>
        <v>0</v>
      </c>
      <c r="U179" s="170"/>
      <c r="V179" s="96">
        <f t="shared" si="26"/>
        <v>0</v>
      </c>
      <c r="W179" s="19"/>
      <c r="X179" s="13"/>
      <c r="Y179" s="13"/>
    </row>
    <row r="180" spans="1:25">
      <c r="A180" s="35"/>
      <c r="B180" s="93" t="s">
        <v>130</v>
      </c>
      <c r="C180" s="97"/>
      <c r="D180" s="93"/>
      <c r="E180" s="94">
        <f t="shared" si="23"/>
        <v>0</v>
      </c>
      <c r="F180" s="94">
        <f>IFERROR(INDEX(Tbl_ProductList[Product Weight (g)],MATCH(B180 &amp; "|" &amp; C180,Tbl_ProductList[Product Weight Lookup],0)),0)</f>
        <v>0</v>
      </c>
      <c r="G180" s="150">
        <f>IFERROR(INDEX(Tbl_ApparelFabricTypes[Lint Conversion Factor],MATCH(D180,Tbl_ApparelFabricTypes[Product Fabric Type],0))*F180/1000,0)</f>
        <v>0</v>
      </c>
      <c r="H180" s="143"/>
      <c r="I180" s="172">
        <f>IFERROR(INDEX(Tbl_AvgPercCotton[Average % Cotton],MATCH(H180,Tbl_AvgPercCotton[Blends],0)),0)</f>
        <v>0</v>
      </c>
      <c r="J180" s="170"/>
      <c r="K180" s="96">
        <f t="shared" si="24"/>
        <v>0</v>
      </c>
      <c r="L180" s="42"/>
      <c r="M180" s="93" t="s">
        <v>136</v>
      </c>
      <c r="N180" s="112" t="s">
        <v>142</v>
      </c>
      <c r="O180" s="93"/>
      <c r="P180" s="94">
        <f t="shared" si="25"/>
        <v>0</v>
      </c>
      <c r="Q180" s="94">
        <f>IFERROR(INDEX(Tbl_ProductList[Product Weight (g)],MATCH(M180 &amp; "|" &amp; N180,Tbl_ProductList[Product Weight Lookup],0)),0)</f>
        <v>420</v>
      </c>
      <c r="R180" s="150">
        <f>IFERROR(INDEX(Tbl_HomeFabricTypes[Lint Conversion Factor],MATCH(O180,Tbl_HomeFabricTypes[Product Fabric Type],0))*Q180/1000,0)</f>
        <v>0</v>
      </c>
      <c r="S180" s="95"/>
      <c r="T180" s="172">
        <f>IFERROR(INDEX(Tbl_AvgPercCotton[Average % Cotton],MATCH(S180,Tbl_AvgPercCotton[Blends],0)),0)</f>
        <v>0</v>
      </c>
      <c r="U180" s="170"/>
      <c r="V180" s="96">
        <f t="shared" si="26"/>
        <v>0</v>
      </c>
      <c r="W180" s="31"/>
      <c r="X180" s="13"/>
      <c r="Y180" s="13"/>
    </row>
    <row r="181" spans="1:25">
      <c r="A181" s="35"/>
      <c r="B181" s="93" t="s">
        <v>130</v>
      </c>
      <c r="C181" s="97"/>
      <c r="D181" s="93"/>
      <c r="E181" s="94">
        <f t="shared" si="23"/>
        <v>0</v>
      </c>
      <c r="F181" s="94">
        <f>IFERROR(INDEX(Tbl_ProductList[Product Weight (g)],MATCH(B181 &amp; "|" &amp; C181,Tbl_ProductList[Product Weight Lookup],0)),0)</f>
        <v>0</v>
      </c>
      <c r="G181" s="150">
        <f>IFERROR(INDEX(Tbl_ApparelFabricTypes[Lint Conversion Factor],MATCH(D181,Tbl_ApparelFabricTypes[Product Fabric Type],0))*F181/1000,0)</f>
        <v>0</v>
      </c>
      <c r="H181" s="143"/>
      <c r="I181" s="172">
        <f>IFERROR(INDEX(Tbl_AvgPercCotton[Average % Cotton],MATCH(H181,Tbl_AvgPercCotton[Blends],0)),0)</f>
        <v>0</v>
      </c>
      <c r="J181" s="170"/>
      <c r="K181" s="96">
        <f t="shared" si="24"/>
        <v>0</v>
      </c>
      <c r="L181" s="42"/>
      <c r="M181" s="93" t="s">
        <v>136</v>
      </c>
      <c r="N181" s="112"/>
      <c r="O181" s="93"/>
      <c r="P181" s="94">
        <f t="shared" si="25"/>
        <v>0</v>
      </c>
      <c r="Q181" s="94">
        <f>IFERROR(INDEX(Tbl_ProductList[Product Weight (g)],MATCH(M181 &amp; "|" &amp; N181,Tbl_ProductList[Product Weight Lookup],0)),0)</f>
        <v>0</v>
      </c>
      <c r="R181" s="150">
        <f>IFERROR(INDEX(Tbl_HomeFabricTypes[Lint Conversion Factor],MATCH(O181,Tbl_HomeFabricTypes[Product Fabric Type],0))*Q181/1000,0)</f>
        <v>0</v>
      </c>
      <c r="S181" s="95"/>
      <c r="T181" s="172">
        <f>IFERROR(INDEX(Tbl_AvgPercCotton[Average % Cotton],MATCH(S181,Tbl_AvgPercCotton[Blends],0)),0)</f>
        <v>0</v>
      </c>
      <c r="U181" s="170"/>
      <c r="V181" s="96">
        <f t="shared" si="26"/>
        <v>0</v>
      </c>
      <c r="W181" s="19"/>
      <c r="X181" s="13"/>
      <c r="Y181" s="13"/>
    </row>
    <row r="182" spans="1:25">
      <c r="A182" s="35"/>
      <c r="B182" s="93" t="s">
        <v>130</v>
      </c>
      <c r="C182" s="97"/>
      <c r="D182" s="93"/>
      <c r="E182" s="94">
        <f t="shared" si="23"/>
        <v>0</v>
      </c>
      <c r="F182" s="94">
        <f>IFERROR(INDEX(Tbl_ProductList[Product Weight (g)],MATCH(B182 &amp; "|" &amp; C182,Tbl_ProductList[Product Weight Lookup],0)),0)</f>
        <v>0</v>
      </c>
      <c r="G182" s="150">
        <f>IFERROR(INDEX(Tbl_ApparelFabricTypes[Lint Conversion Factor],MATCH(D182,Tbl_ApparelFabricTypes[Product Fabric Type],0))*F182/1000,0)</f>
        <v>0</v>
      </c>
      <c r="H182" s="143"/>
      <c r="I182" s="172">
        <f>IFERROR(INDEX(Tbl_AvgPercCotton[Average % Cotton],MATCH(H182,Tbl_AvgPercCotton[Blends],0)),0)</f>
        <v>0</v>
      </c>
      <c r="J182" s="170"/>
      <c r="K182" s="96">
        <f t="shared" si="24"/>
        <v>0</v>
      </c>
      <c r="L182" s="42"/>
      <c r="M182" s="93" t="s">
        <v>136</v>
      </c>
      <c r="N182" s="112"/>
      <c r="O182" s="93"/>
      <c r="P182" s="94">
        <f t="shared" si="25"/>
        <v>0</v>
      </c>
      <c r="Q182" s="94">
        <f>IFERROR(INDEX(Tbl_ProductList[Product Weight (g)],MATCH(M182 &amp; "|" &amp; N182,Tbl_ProductList[Product Weight Lookup],0)),0)</f>
        <v>0</v>
      </c>
      <c r="R182" s="150">
        <f>IFERROR(INDEX(Tbl_HomeFabricTypes[Lint Conversion Factor],MATCH(O182,Tbl_HomeFabricTypes[Product Fabric Type],0))*Q182/1000,0)</f>
        <v>0</v>
      </c>
      <c r="S182" s="95"/>
      <c r="T182" s="172">
        <f>IFERROR(INDEX(Tbl_AvgPercCotton[Average % Cotton],MATCH(S182,Tbl_AvgPercCotton[Blends],0)),0)</f>
        <v>0</v>
      </c>
      <c r="U182" s="170"/>
      <c r="V182" s="96">
        <f t="shared" si="26"/>
        <v>0</v>
      </c>
      <c r="W182" s="19"/>
      <c r="X182" s="13"/>
      <c r="Y182" s="13"/>
    </row>
    <row r="183" spans="1:25">
      <c r="A183" s="35"/>
      <c r="B183" s="93" t="s">
        <v>130</v>
      </c>
      <c r="C183" s="97"/>
      <c r="D183" s="93"/>
      <c r="E183" s="94">
        <f t="shared" si="23"/>
        <v>0</v>
      </c>
      <c r="F183" s="94">
        <f>IFERROR(INDEX(Tbl_ProductList[Product Weight (g)],MATCH(B183 &amp; "|" &amp; C183,Tbl_ProductList[Product Weight Lookup],0)),0)</f>
        <v>0</v>
      </c>
      <c r="G183" s="150">
        <f>IFERROR(INDEX(Tbl_ApparelFabricTypes[Lint Conversion Factor],MATCH(D183,Tbl_ApparelFabricTypes[Product Fabric Type],0))*F183/1000,0)</f>
        <v>0</v>
      </c>
      <c r="H183" s="143"/>
      <c r="I183" s="172">
        <f>IFERROR(INDEX(Tbl_AvgPercCotton[Average % Cotton],MATCH(H183,Tbl_AvgPercCotton[Blends],0)),0)</f>
        <v>0</v>
      </c>
      <c r="J183" s="170"/>
      <c r="K183" s="96">
        <f t="shared" si="24"/>
        <v>0</v>
      </c>
      <c r="L183" s="42"/>
      <c r="M183" s="93" t="s">
        <v>136</v>
      </c>
      <c r="N183" s="112"/>
      <c r="O183" s="93"/>
      <c r="P183" s="94">
        <f t="shared" si="25"/>
        <v>0</v>
      </c>
      <c r="Q183" s="94">
        <f>IFERROR(INDEX(Tbl_ProductList[Product Weight (g)],MATCH(M183 &amp; "|" &amp; N183,Tbl_ProductList[Product Weight Lookup],0)),0)</f>
        <v>0</v>
      </c>
      <c r="R183" s="150">
        <f>IFERROR(INDEX(Tbl_HomeFabricTypes[Lint Conversion Factor],MATCH(O183,Tbl_HomeFabricTypes[Product Fabric Type],0))*Q183/1000,0)</f>
        <v>0</v>
      </c>
      <c r="S183" s="95"/>
      <c r="T183" s="172">
        <f>IFERROR(INDEX(Tbl_AvgPercCotton[Average % Cotton],MATCH(S183,Tbl_AvgPercCotton[Blends],0)),0)</f>
        <v>0</v>
      </c>
      <c r="U183" s="170"/>
      <c r="V183" s="96">
        <f t="shared" si="26"/>
        <v>0</v>
      </c>
      <c r="W183" s="19"/>
      <c r="X183" s="13"/>
      <c r="Y183" s="13"/>
    </row>
    <row r="184" spans="1:25">
      <c r="A184" s="35"/>
      <c r="B184" s="93" t="s">
        <v>130</v>
      </c>
      <c r="C184" s="97"/>
      <c r="D184" s="93"/>
      <c r="E184" s="94">
        <f t="shared" si="23"/>
        <v>0</v>
      </c>
      <c r="F184" s="94">
        <f>IFERROR(INDEX(Tbl_ProductList[Product Weight (g)],MATCH(B184 &amp; "|" &amp; C184,Tbl_ProductList[Product Weight Lookup],0)),0)</f>
        <v>0</v>
      </c>
      <c r="G184" s="150">
        <f>IFERROR(INDEX(Tbl_ApparelFabricTypes[Lint Conversion Factor],MATCH(D184,Tbl_ApparelFabricTypes[Product Fabric Type],0))*F184/1000,0)</f>
        <v>0</v>
      </c>
      <c r="H184" s="143"/>
      <c r="I184" s="172">
        <f>IFERROR(INDEX(Tbl_AvgPercCotton[Average % Cotton],MATCH(H184,Tbl_AvgPercCotton[Blends],0)),0)</f>
        <v>0</v>
      </c>
      <c r="J184" s="170"/>
      <c r="K184" s="96">
        <f t="shared" si="24"/>
        <v>0</v>
      </c>
      <c r="L184" s="42"/>
      <c r="M184" s="93" t="s">
        <v>136</v>
      </c>
      <c r="N184" s="112"/>
      <c r="O184" s="93"/>
      <c r="P184" s="94">
        <f t="shared" si="25"/>
        <v>0</v>
      </c>
      <c r="Q184" s="94">
        <f>IFERROR(INDEX(Tbl_ProductList[Product Weight (g)],MATCH(M184 &amp; "|" &amp; N184,Tbl_ProductList[Product Weight Lookup],0)),0)</f>
        <v>0</v>
      </c>
      <c r="R184" s="150">
        <f>IFERROR(INDEX(Tbl_HomeFabricTypes[Lint Conversion Factor],MATCH(O184,Tbl_HomeFabricTypes[Product Fabric Type],0))*Q184/1000,0)</f>
        <v>0</v>
      </c>
      <c r="S184" s="95"/>
      <c r="T184" s="172">
        <f>IFERROR(INDEX(Tbl_AvgPercCotton[Average % Cotton],MATCH(S184,Tbl_AvgPercCotton[Blends],0)),0)</f>
        <v>0</v>
      </c>
      <c r="U184" s="170"/>
      <c r="V184" s="96">
        <f t="shared" si="26"/>
        <v>0</v>
      </c>
      <c r="W184" s="31"/>
      <c r="X184" s="13"/>
      <c r="Y184" s="13"/>
    </row>
    <row r="185" spans="1:25">
      <c r="A185" s="35"/>
      <c r="B185" s="93" t="s">
        <v>130</v>
      </c>
      <c r="C185" s="97"/>
      <c r="D185" s="93"/>
      <c r="E185" s="94">
        <f t="shared" si="23"/>
        <v>0</v>
      </c>
      <c r="F185" s="94">
        <f>IFERROR(INDEX(Tbl_ProductList[Product Weight (g)],MATCH(B185 &amp; "|" &amp; C185,Tbl_ProductList[Product Weight Lookup],0)),0)</f>
        <v>0</v>
      </c>
      <c r="G185" s="150">
        <f>IFERROR(INDEX(Tbl_ApparelFabricTypes[Lint Conversion Factor],MATCH(D185,Tbl_ApparelFabricTypes[Product Fabric Type],0))*F185/1000,0)</f>
        <v>0</v>
      </c>
      <c r="H185" s="143"/>
      <c r="I185" s="172">
        <f>IFERROR(INDEX(Tbl_AvgPercCotton[Average % Cotton],MATCH(H185,Tbl_AvgPercCotton[Blends],0)),0)</f>
        <v>0</v>
      </c>
      <c r="J185" s="170"/>
      <c r="K185" s="96">
        <f t="shared" si="24"/>
        <v>0</v>
      </c>
      <c r="L185" s="42"/>
      <c r="M185" s="93" t="s">
        <v>136</v>
      </c>
      <c r="N185" s="112"/>
      <c r="O185" s="93"/>
      <c r="P185" s="94">
        <f t="shared" si="25"/>
        <v>0</v>
      </c>
      <c r="Q185" s="94">
        <f>IFERROR(INDEX(Tbl_ProductList[Product Weight (g)],MATCH(M185 &amp; "|" &amp; N185,Tbl_ProductList[Product Weight Lookup],0)),0)</f>
        <v>0</v>
      </c>
      <c r="R185" s="150">
        <f>IFERROR(INDEX(Tbl_HomeFabricTypes[Lint Conversion Factor],MATCH(O185,Tbl_HomeFabricTypes[Product Fabric Type],0))*Q185/1000,0)</f>
        <v>0</v>
      </c>
      <c r="S185" s="95"/>
      <c r="T185" s="172">
        <f>IFERROR(INDEX(Tbl_AvgPercCotton[Average % Cotton],MATCH(S185,Tbl_AvgPercCotton[Blends],0)),0)</f>
        <v>0</v>
      </c>
      <c r="U185" s="170"/>
      <c r="V185" s="96">
        <f t="shared" si="26"/>
        <v>0</v>
      </c>
      <c r="W185" s="19"/>
      <c r="X185" s="13"/>
      <c r="Y185" s="13"/>
    </row>
    <row r="186" spans="1:25">
      <c r="A186" s="35"/>
      <c r="B186" s="93" t="s">
        <v>130</v>
      </c>
      <c r="C186" s="97"/>
      <c r="D186" s="93"/>
      <c r="E186" s="94">
        <f t="shared" si="23"/>
        <v>0</v>
      </c>
      <c r="F186" s="94">
        <f>IFERROR(INDEX(Tbl_ProductList[Product Weight (g)],MATCH(B186 &amp; "|" &amp; C186,Tbl_ProductList[Product Weight Lookup],0)),0)</f>
        <v>0</v>
      </c>
      <c r="G186" s="150">
        <f>IFERROR(INDEX(Tbl_ApparelFabricTypes[Lint Conversion Factor],MATCH(D186,Tbl_ApparelFabricTypes[Product Fabric Type],0))*F186/1000,0)</f>
        <v>0</v>
      </c>
      <c r="H186" s="143"/>
      <c r="I186" s="172">
        <f>IFERROR(INDEX(Tbl_AvgPercCotton[Average % Cotton],MATCH(H186,Tbl_AvgPercCotton[Blends],0)),0)</f>
        <v>0</v>
      </c>
      <c r="J186" s="170"/>
      <c r="K186" s="96">
        <f t="shared" si="24"/>
        <v>0</v>
      </c>
      <c r="L186" s="42"/>
      <c r="M186" s="93" t="s">
        <v>136</v>
      </c>
      <c r="N186" s="112"/>
      <c r="O186" s="93"/>
      <c r="P186" s="94">
        <f t="shared" si="25"/>
        <v>0</v>
      </c>
      <c r="Q186" s="94">
        <f>IFERROR(INDEX(Tbl_ProductList[Product Weight (g)],MATCH(M186 &amp; "|" &amp; N186,Tbl_ProductList[Product Weight Lookup],0)),0)</f>
        <v>0</v>
      </c>
      <c r="R186" s="150">
        <f>IFERROR(INDEX(Tbl_HomeFabricTypes[Lint Conversion Factor],MATCH(O186,Tbl_HomeFabricTypes[Product Fabric Type],0))*Q186/1000,0)</f>
        <v>0</v>
      </c>
      <c r="S186" s="95"/>
      <c r="T186" s="172">
        <f>IFERROR(INDEX(Tbl_AvgPercCotton[Average % Cotton],MATCH(S186,Tbl_AvgPercCotton[Blends],0)),0)</f>
        <v>0</v>
      </c>
      <c r="U186" s="170"/>
      <c r="V186" s="96">
        <f t="shared" si="26"/>
        <v>0</v>
      </c>
      <c r="W186" s="19"/>
      <c r="X186" s="13"/>
      <c r="Y186" s="13"/>
    </row>
    <row r="187" spans="1:25">
      <c r="A187" s="35"/>
      <c r="B187" s="93" t="s">
        <v>130</v>
      </c>
      <c r="C187" s="97"/>
      <c r="D187" s="93"/>
      <c r="E187" s="94">
        <f t="shared" si="23"/>
        <v>0</v>
      </c>
      <c r="F187" s="94">
        <f>IFERROR(INDEX(Tbl_ProductList[Product Weight (g)],MATCH(B187 &amp; "|" &amp; C187,Tbl_ProductList[Product Weight Lookup],0)),0)</f>
        <v>0</v>
      </c>
      <c r="G187" s="150">
        <f>IFERROR(INDEX(Tbl_ApparelFabricTypes[Lint Conversion Factor],MATCH(D187,Tbl_ApparelFabricTypes[Product Fabric Type],0))*F187/1000,0)</f>
        <v>0</v>
      </c>
      <c r="H187" s="143"/>
      <c r="I187" s="172">
        <f>IFERROR(INDEX(Tbl_AvgPercCotton[Average % Cotton],MATCH(H187,Tbl_AvgPercCotton[Blends],0)),0)</f>
        <v>0</v>
      </c>
      <c r="J187" s="170"/>
      <c r="K187" s="96">
        <f t="shared" si="24"/>
        <v>0</v>
      </c>
      <c r="L187" s="42"/>
      <c r="M187" s="93" t="s">
        <v>136</v>
      </c>
      <c r="N187" s="112"/>
      <c r="O187" s="93"/>
      <c r="P187" s="94">
        <f t="shared" si="25"/>
        <v>0</v>
      </c>
      <c r="Q187" s="94">
        <f>IFERROR(INDEX(Tbl_ProductList[Product Weight (g)],MATCH(M187 &amp; "|" &amp; N187,Tbl_ProductList[Product Weight Lookup],0)),0)</f>
        <v>0</v>
      </c>
      <c r="R187" s="150">
        <f>IFERROR(INDEX(Tbl_HomeFabricTypes[Lint Conversion Factor],MATCH(O187,Tbl_HomeFabricTypes[Product Fabric Type],0))*Q187/1000,0)</f>
        <v>0</v>
      </c>
      <c r="S187" s="95"/>
      <c r="T187" s="172">
        <f>IFERROR(INDEX(Tbl_AvgPercCotton[Average % Cotton],MATCH(S187,Tbl_AvgPercCotton[Blends],0)),0)</f>
        <v>0</v>
      </c>
      <c r="U187" s="170"/>
      <c r="V187" s="96">
        <f t="shared" si="26"/>
        <v>0</v>
      </c>
      <c r="W187" s="19"/>
      <c r="X187" s="13"/>
      <c r="Y187" s="13"/>
    </row>
    <row r="188" spans="1:25">
      <c r="A188" s="35"/>
      <c r="B188" s="93" t="s">
        <v>130</v>
      </c>
      <c r="C188" s="97"/>
      <c r="D188" s="93"/>
      <c r="E188" s="94">
        <f t="shared" si="23"/>
        <v>0</v>
      </c>
      <c r="F188" s="94">
        <f>IFERROR(INDEX(Tbl_ProductList[Product Weight (g)],MATCH(B188 &amp; "|" &amp; C188,Tbl_ProductList[Product Weight Lookup],0)),0)</f>
        <v>0</v>
      </c>
      <c r="G188" s="150">
        <f>IFERROR(INDEX(Tbl_ApparelFabricTypes[Lint Conversion Factor],MATCH(D188,Tbl_ApparelFabricTypes[Product Fabric Type],0))*F188/1000,0)</f>
        <v>0</v>
      </c>
      <c r="H188" s="143"/>
      <c r="I188" s="172">
        <f>IFERROR(INDEX(Tbl_AvgPercCotton[Average % Cotton],MATCH(H188,Tbl_AvgPercCotton[Blends],0)),0)</f>
        <v>0</v>
      </c>
      <c r="J188" s="170"/>
      <c r="K188" s="96">
        <f t="shared" si="24"/>
        <v>0</v>
      </c>
      <c r="L188" s="42"/>
      <c r="M188" s="93" t="s">
        <v>136</v>
      </c>
      <c r="N188" s="112"/>
      <c r="O188" s="93"/>
      <c r="P188" s="94">
        <f t="shared" si="25"/>
        <v>0</v>
      </c>
      <c r="Q188" s="94">
        <f>IFERROR(INDEX(Tbl_ProductList[Product Weight (g)],MATCH(M188 &amp; "|" &amp; N188,Tbl_ProductList[Product Weight Lookup],0)),0)</f>
        <v>0</v>
      </c>
      <c r="R188" s="150">
        <f>IFERROR(INDEX(Tbl_HomeFabricTypes[Lint Conversion Factor],MATCH(O188,Tbl_HomeFabricTypes[Product Fabric Type],0))*Q188/1000,0)</f>
        <v>0</v>
      </c>
      <c r="S188" s="95"/>
      <c r="T188" s="172">
        <f>IFERROR(INDEX(Tbl_AvgPercCotton[Average % Cotton],MATCH(S188,Tbl_AvgPercCotton[Blends],0)),0)</f>
        <v>0</v>
      </c>
      <c r="U188" s="170"/>
      <c r="V188" s="96">
        <f t="shared" si="26"/>
        <v>0</v>
      </c>
      <c r="W188" s="19"/>
      <c r="X188" s="13"/>
      <c r="Y188" s="13"/>
    </row>
    <row r="189" spans="1:25" ht="15.75" customHeight="1">
      <c r="A189" s="35"/>
      <c r="B189" s="224"/>
      <c r="C189" s="238" t="s">
        <v>143</v>
      </c>
      <c r="D189" s="235"/>
      <c r="E189" s="235"/>
      <c r="F189" s="235"/>
      <c r="G189" s="235"/>
      <c r="H189" s="235"/>
      <c r="I189" s="235"/>
      <c r="J189" s="235"/>
      <c r="K189" s="236"/>
      <c r="L189" s="42"/>
      <c r="M189" s="93" t="s">
        <v>136</v>
      </c>
      <c r="N189" s="112"/>
      <c r="O189" s="93"/>
      <c r="P189" s="94">
        <f t="shared" si="25"/>
        <v>0</v>
      </c>
      <c r="Q189" s="94">
        <f>IFERROR(INDEX(Tbl_ProductList[Product Weight (g)],MATCH(M189 &amp; "|" &amp; N189,Tbl_ProductList[Product Weight Lookup],0)),0)</f>
        <v>0</v>
      </c>
      <c r="R189" s="150">
        <f>IFERROR(INDEX(Tbl_HomeFabricTypes[Lint Conversion Factor],MATCH(O189,Tbl_HomeFabricTypes[Product Fabric Type],0))*Q189/1000,0)</f>
        <v>0</v>
      </c>
      <c r="S189" s="95"/>
      <c r="T189" s="172">
        <f>IFERROR(INDEX(Tbl_AvgPercCotton[Average % Cotton],MATCH(S189,Tbl_AvgPercCotton[Blends],0)),0)</f>
        <v>0</v>
      </c>
      <c r="U189" s="170"/>
      <c r="V189" s="96">
        <f t="shared" si="26"/>
        <v>0</v>
      </c>
      <c r="W189" s="19"/>
      <c r="X189" s="13"/>
      <c r="Y189" s="13"/>
    </row>
    <row r="190" spans="1:25">
      <c r="A190" s="35"/>
      <c r="B190" s="93" t="s">
        <v>144</v>
      </c>
      <c r="C190" s="97" t="s">
        <v>145</v>
      </c>
      <c r="D190" s="93"/>
      <c r="E190" s="94">
        <f t="shared" ref="E190:E209" si="27">IF(D190&lt;="",1,0)*J190*I190</f>
        <v>0</v>
      </c>
      <c r="F190" s="94">
        <f>IFERROR(INDEX(Tbl_ProductList[Product Weight (g)],MATCH(B190 &amp; "|" &amp; C190,Tbl_ProductList[Product Weight Lookup],0)),0)</f>
        <v>420</v>
      </c>
      <c r="G190" s="150">
        <f>IFERROR(INDEX(Tbl_ApparelFabricTypes[Lint Conversion Factor],MATCH(D190,Tbl_ApparelFabricTypes[Product Fabric Type],0))*F190/1000,0)</f>
        <v>0</v>
      </c>
      <c r="H190" s="143"/>
      <c r="I190" s="172">
        <f>IFERROR(INDEX(Tbl_AvgPercCotton[Average % Cotton],MATCH(H190,Tbl_AvgPercCotton[Blends],0)),0)</f>
        <v>0</v>
      </c>
      <c r="J190" s="170"/>
      <c r="K190" s="96">
        <f t="shared" ref="K190:K209" si="28">G190*(I190)*J190</f>
        <v>0</v>
      </c>
      <c r="L190" s="42"/>
      <c r="M190" s="93" t="s">
        <v>136</v>
      </c>
      <c r="N190" s="112"/>
      <c r="O190" s="93"/>
      <c r="P190" s="94">
        <f t="shared" si="25"/>
        <v>0</v>
      </c>
      <c r="Q190" s="94">
        <f>IFERROR(INDEX(Tbl_ProductList[Product Weight (g)],MATCH(M190 &amp; "|" &amp; N190,Tbl_ProductList[Product Weight Lookup],0)),0)</f>
        <v>0</v>
      </c>
      <c r="R190" s="150">
        <f>IFERROR(INDEX(Tbl_HomeFabricTypes[Lint Conversion Factor],MATCH(O190,Tbl_HomeFabricTypes[Product Fabric Type],0))*Q190/1000,0)</f>
        <v>0</v>
      </c>
      <c r="S190" s="95"/>
      <c r="T190" s="172">
        <f>IFERROR(INDEX(Tbl_AvgPercCotton[Average % Cotton],MATCH(S190,Tbl_AvgPercCotton[Blends],0)),0)</f>
        <v>0</v>
      </c>
      <c r="U190" s="170"/>
      <c r="V190" s="96">
        <f t="shared" si="26"/>
        <v>0</v>
      </c>
      <c r="W190" s="19"/>
      <c r="X190" s="13"/>
      <c r="Y190" s="13"/>
    </row>
    <row r="191" spans="1:25">
      <c r="A191" s="35"/>
      <c r="B191" s="93" t="s">
        <v>144</v>
      </c>
      <c r="C191" s="97" t="s">
        <v>146</v>
      </c>
      <c r="D191" s="93"/>
      <c r="E191" s="94">
        <f t="shared" si="27"/>
        <v>0</v>
      </c>
      <c r="F191" s="94">
        <f>IFERROR(INDEX(Tbl_ProductList[Product Weight (g)],MATCH(B191 &amp; "|" &amp; C191,Tbl_ProductList[Product Weight Lookup],0)),0)</f>
        <v>375</v>
      </c>
      <c r="G191" s="150">
        <f>IFERROR(INDEX(Tbl_ApparelFabricTypes[Lint Conversion Factor],MATCH(D191,Tbl_ApparelFabricTypes[Product Fabric Type],0))*F191/1000,0)</f>
        <v>0</v>
      </c>
      <c r="H191" s="143"/>
      <c r="I191" s="172">
        <f>IFERROR(INDEX(Tbl_AvgPercCotton[Average % Cotton],MATCH(H191,Tbl_AvgPercCotton[Blends],0)),0)</f>
        <v>0</v>
      </c>
      <c r="J191" s="170"/>
      <c r="K191" s="96">
        <f t="shared" si="28"/>
        <v>0</v>
      </c>
      <c r="L191" s="42"/>
      <c r="M191" s="93" t="s">
        <v>136</v>
      </c>
      <c r="N191" s="112"/>
      <c r="O191" s="93"/>
      <c r="P191" s="94">
        <f t="shared" si="25"/>
        <v>0</v>
      </c>
      <c r="Q191" s="94">
        <f>IFERROR(INDEX(Tbl_ProductList[Product Weight (g)],MATCH(M191 &amp; "|" &amp; N191,Tbl_ProductList[Product Weight Lookup],0)),0)</f>
        <v>0</v>
      </c>
      <c r="R191" s="150">
        <f>IFERROR(INDEX(Tbl_HomeFabricTypes[Lint Conversion Factor],MATCH(O191,Tbl_HomeFabricTypes[Product Fabric Type],0))*Q191/1000,0)</f>
        <v>0</v>
      </c>
      <c r="S191" s="95"/>
      <c r="T191" s="172">
        <f>IFERROR(INDEX(Tbl_AvgPercCotton[Average % Cotton],MATCH(S191,Tbl_AvgPercCotton[Blends],0)),0)</f>
        <v>0</v>
      </c>
      <c r="U191" s="170"/>
      <c r="V191" s="96">
        <f t="shared" si="26"/>
        <v>0</v>
      </c>
      <c r="W191" s="19"/>
      <c r="X191" s="13"/>
      <c r="Y191" s="13"/>
    </row>
    <row r="192" spans="1:25">
      <c r="A192" s="35"/>
      <c r="B192" s="93" t="s">
        <v>144</v>
      </c>
      <c r="C192" s="97" t="s">
        <v>112</v>
      </c>
      <c r="D192" s="93"/>
      <c r="E192" s="94">
        <f t="shared" si="27"/>
        <v>0</v>
      </c>
      <c r="F192" s="94">
        <f>IFERROR(INDEX(Tbl_ProductList[Product Weight (g)],MATCH(B192 &amp; "|" &amp; C192,Tbl_ProductList[Product Weight Lookup],0)),0)</f>
        <v>420</v>
      </c>
      <c r="G192" s="150">
        <f>IFERROR(INDEX(Tbl_ApparelFabricTypes[Lint Conversion Factor],MATCH(D192,Tbl_ApparelFabricTypes[Product Fabric Type],0))*F192/1000,0)</f>
        <v>0</v>
      </c>
      <c r="H192" s="143"/>
      <c r="I192" s="172">
        <f>IFERROR(INDEX(Tbl_AvgPercCotton[Average % Cotton],MATCH(H192,Tbl_AvgPercCotton[Blends],0)),0)</f>
        <v>0</v>
      </c>
      <c r="J192" s="170"/>
      <c r="K192" s="96">
        <f t="shared" si="28"/>
        <v>0</v>
      </c>
      <c r="L192" s="42"/>
      <c r="M192" s="93" t="s">
        <v>136</v>
      </c>
      <c r="N192" s="112"/>
      <c r="O192" s="93"/>
      <c r="P192" s="94">
        <f t="shared" si="25"/>
        <v>0</v>
      </c>
      <c r="Q192" s="94">
        <f>IFERROR(INDEX(Tbl_ProductList[Product Weight (g)],MATCH(M192 &amp; "|" &amp; N192,Tbl_ProductList[Product Weight Lookup],0)),0)</f>
        <v>0</v>
      </c>
      <c r="R192" s="150">
        <f>IFERROR(INDEX(Tbl_HomeFabricTypes[Lint Conversion Factor],MATCH(O192,Tbl_HomeFabricTypes[Product Fabric Type],0))*Q192/1000,0)</f>
        <v>0</v>
      </c>
      <c r="S192" s="95"/>
      <c r="T192" s="172">
        <f>IFERROR(INDEX(Tbl_AvgPercCotton[Average % Cotton],MATCH(S192,Tbl_AvgPercCotton[Blends],0)),0)</f>
        <v>0</v>
      </c>
      <c r="U192" s="170"/>
      <c r="V192" s="96">
        <f t="shared" si="26"/>
        <v>0</v>
      </c>
      <c r="W192" s="19"/>
      <c r="X192" s="13"/>
      <c r="Y192" s="13"/>
    </row>
    <row r="193" spans="1:25">
      <c r="A193" s="35"/>
      <c r="B193" s="93" t="s">
        <v>144</v>
      </c>
      <c r="C193" s="97" t="s">
        <v>80</v>
      </c>
      <c r="D193" s="93"/>
      <c r="E193" s="94">
        <f t="shared" si="27"/>
        <v>0</v>
      </c>
      <c r="F193" s="94">
        <f>IFERROR(INDEX(Tbl_ProductList[Product Weight (g)],MATCH(B193 &amp; "|" &amp; C193,Tbl_ProductList[Product Weight Lookup],0)),0)</f>
        <v>190</v>
      </c>
      <c r="G193" s="150">
        <f>IFERROR(INDEX(Tbl_ApparelFabricTypes[Lint Conversion Factor],MATCH(D193,Tbl_ApparelFabricTypes[Product Fabric Type],0))*F193/1000,0)</f>
        <v>0</v>
      </c>
      <c r="H193" s="143"/>
      <c r="I193" s="172">
        <f>IFERROR(INDEX(Tbl_AvgPercCotton[Average % Cotton],MATCH(H193,Tbl_AvgPercCotton[Blends],0)),0)</f>
        <v>0</v>
      </c>
      <c r="J193" s="170"/>
      <c r="K193" s="96">
        <f t="shared" si="28"/>
        <v>0</v>
      </c>
      <c r="L193" s="42"/>
      <c r="M193" s="93" t="s">
        <v>136</v>
      </c>
      <c r="N193" s="112"/>
      <c r="O193" s="93"/>
      <c r="P193" s="94">
        <f t="shared" si="25"/>
        <v>0</v>
      </c>
      <c r="Q193" s="94">
        <f>IFERROR(INDEX(Tbl_ProductList[Product Weight (g)],MATCH(M193 &amp; "|" &amp; N193,Tbl_ProductList[Product Weight Lookup],0)),0)</f>
        <v>0</v>
      </c>
      <c r="R193" s="150">
        <f>IFERROR(INDEX(Tbl_HomeFabricTypes[Lint Conversion Factor],MATCH(O193,Tbl_HomeFabricTypes[Product Fabric Type],0))*Q193/1000,0)</f>
        <v>0</v>
      </c>
      <c r="S193" s="95"/>
      <c r="T193" s="172">
        <f>IFERROR(INDEX(Tbl_AvgPercCotton[Average % Cotton],MATCH(S193,Tbl_AvgPercCotton[Blends],0)),0)</f>
        <v>0</v>
      </c>
      <c r="U193" s="170"/>
      <c r="V193" s="96">
        <f t="shared" si="26"/>
        <v>0</v>
      </c>
      <c r="W193" s="31"/>
      <c r="X193" s="13"/>
      <c r="Y193" s="13"/>
    </row>
    <row r="194" spans="1:25">
      <c r="A194" s="35"/>
      <c r="B194" s="93" t="s">
        <v>144</v>
      </c>
      <c r="C194" s="97" t="s">
        <v>147</v>
      </c>
      <c r="D194" s="93"/>
      <c r="E194" s="94">
        <f t="shared" si="27"/>
        <v>0</v>
      </c>
      <c r="F194" s="94">
        <f>IFERROR(INDEX(Tbl_ProductList[Product Weight (g)],MATCH(B194 &amp; "|" &amp; C194,Tbl_ProductList[Product Weight Lookup],0)),0)</f>
        <v>135</v>
      </c>
      <c r="G194" s="150">
        <f>IFERROR(INDEX(Tbl_ApparelFabricTypes[Lint Conversion Factor],MATCH(D194,Tbl_ApparelFabricTypes[Product Fabric Type],0))*F194/1000,0)</f>
        <v>0</v>
      </c>
      <c r="H194" s="143"/>
      <c r="I194" s="172">
        <f>IFERROR(INDEX(Tbl_AvgPercCotton[Average % Cotton],MATCH(H194,Tbl_AvgPercCotton[Blends],0)),0)</f>
        <v>0</v>
      </c>
      <c r="J194" s="170"/>
      <c r="K194" s="96">
        <f t="shared" si="28"/>
        <v>0</v>
      </c>
      <c r="L194" s="42"/>
      <c r="M194" s="93" t="s">
        <v>136</v>
      </c>
      <c r="N194" s="112"/>
      <c r="O194" s="93"/>
      <c r="P194" s="94">
        <f t="shared" si="25"/>
        <v>0</v>
      </c>
      <c r="Q194" s="94">
        <f>IFERROR(INDEX(Tbl_ProductList[Product Weight (g)],MATCH(M194 &amp; "|" &amp; N194,Tbl_ProductList[Product Weight Lookup],0)),0)</f>
        <v>0</v>
      </c>
      <c r="R194" s="150">
        <f>IFERROR(INDEX(Tbl_HomeFabricTypes[Lint Conversion Factor],MATCH(O194,Tbl_HomeFabricTypes[Product Fabric Type],0))*Q194/1000,0)</f>
        <v>0</v>
      </c>
      <c r="S194" s="95"/>
      <c r="T194" s="172">
        <f>IFERROR(INDEX(Tbl_AvgPercCotton[Average % Cotton],MATCH(S194,Tbl_AvgPercCotton[Blends],0)),0)</f>
        <v>0</v>
      </c>
      <c r="U194" s="170"/>
      <c r="V194" s="96">
        <f t="shared" si="26"/>
        <v>0</v>
      </c>
      <c r="W194" s="31"/>
      <c r="X194" s="13"/>
      <c r="Y194" s="13"/>
    </row>
    <row r="195" spans="1:25">
      <c r="A195" s="35"/>
      <c r="B195" s="93" t="s">
        <v>144</v>
      </c>
      <c r="C195" s="97"/>
      <c r="D195" s="93"/>
      <c r="E195" s="94">
        <f t="shared" si="27"/>
        <v>0</v>
      </c>
      <c r="F195" s="94">
        <f>IFERROR(INDEX(Tbl_ProductList[Product Weight (g)],MATCH(B195 &amp; "|" &amp; C195,Tbl_ProductList[Product Weight Lookup],0)),0)</f>
        <v>0</v>
      </c>
      <c r="G195" s="150">
        <f>IFERROR(INDEX(Tbl_ApparelFabricTypes[Lint Conversion Factor],MATCH(D195,Tbl_ApparelFabricTypes[Product Fabric Type],0))*F195/1000,0)</f>
        <v>0</v>
      </c>
      <c r="H195" s="143"/>
      <c r="I195" s="172">
        <f>IFERROR(INDEX(Tbl_AvgPercCotton[Average % Cotton],MATCH(H195,Tbl_AvgPercCotton[Blends],0)),0)</f>
        <v>0</v>
      </c>
      <c r="J195" s="170"/>
      <c r="K195" s="96">
        <f t="shared" si="28"/>
        <v>0</v>
      </c>
      <c r="L195" s="42"/>
      <c r="M195" s="93" t="s">
        <v>136</v>
      </c>
      <c r="N195" s="112"/>
      <c r="O195" s="93"/>
      <c r="P195" s="94">
        <f t="shared" si="25"/>
        <v>0</v>
      </c>
      <c r="Q195" s="94">
        <f>IFERROR(INDEX(Tbl_ProductList[Product Weight (g)],MATCH(M195 &amp; "|" &amp; N195,Tbl_ProductList[Product Weight Lookup],0)),0)</f>
        <v>0</v>
      </c>
      <c r="R195" s="150">
        <f>IFERROR(INDEX(Tbl_HomeFabricTypes[Lint Conversion Factor],MATCH(O195,Tbl_HomeFabricTypes[Product Fabric Type],0))*Q195/1000,0)</f>
        <v>0</v>
      </c>
      <c r="S195" s="95"/>
      <c r="T195" s="172">
        <f>IFERROR(INDEX(Tbl_AvgPercCotton[Average % Cotton],MATCH(S195,Tbl_AvgPercCotton[Blends],0)),0)</f>
        <v>0</v>
      </c>
      <c r="U195" s="170"/>
      <c r="V195" s="96">
        <f t="shared" si="26"/>
        <v>0</v>
      </c>
      <c r="W195" s="19"/>
      <c r="X195" s="13"/>
      <c r="Y195" s="13"/>
    </row>
    <row r="196" spans="1:25">
      <c r="A196" s="35"/>
      <c r="B196" s="93" t="s">
        <v>144</v>
      </c>
      <c r="C196" s="97"/>
      <c r="D196" s="93"/>
      <c r="E196" s="94">
        <f t="shared" si="27"/>
        <v>0</v>
      </c>
      <c r="F196" s="94">
        <f>IFERROR(INDEX(Tbl_ProductList[Product Weight (g)],MATCH(B196 &amp; "|" &amp; C196,Tbl_ProductList[Product Weight Lookup],0)),0)</f>
        <v>0</v>
      </c>
      <c r="G196" s="150">
        <f>IFERROR(INDEX(Tbl_ApparelFabricTypes[Lint Conversion Factor],MATCH(D196,Tbl_ApparelFabricTypes[Product Fabric Type],0))*F196/1000,0)</f>
        <v>0</v>
      </c>
      <c r="H196" s="143"/>
      <c r="I196" s="172">
        <f>IFERROR(INDEX(Tbl_AvgPercCotton[Average % Cotton],MATCH(H196,Tbl_AvgPercCotton[Blends],0)),0)</f>
        <v>0</v>
      </c>
      <c r="J196" s="170"/>
      <c r="K196" s="96">
        <f t="shared" si="28"/>
        <v>0</v>
      </c>
      <c r="L196" s="42"/>
      <c r="M196" s="93" t="s">
        <v>136</v>
      </c>
      <c r="N196" s="112"/>
      <c r="O196" s="93"/>
      <c r="P196" s="94">
        <f t="shared" si="25"/>
        <v>0</v>
      </c>
      <c r="Q196" s="94">
        <f>IFERROR(INDEX(Tbl_ProductList[Product Weight (g)],MATCH(M196 &amp; "|" &amp; N196,Tbl_ProductList[Product Weight Lookup],0)),0)</f>
        <v>0</v>
      </c>
      <c r="R196" s="150">
        <f>IFERROR(INDEX(Tbl_HomeFabricTypes[Lint Conversion Factor],MATCH(O196,Tbl_HomeFabricTypes[Product Fabric Type],0))*Q196/1000,0)</f>
        <v>0</v>
      </c>
      <c r="S196" s="95"/>
      <c r="T196" s="172">
        <f>IFERROR(INDEX(Tbl_AvgPercCotton[Average % Cotton],MATCH(S196,Tbl_AvgPercCotton[Blends],0)),0)</f>
        <v>0</v>
      </c>
      <c r="U196" s="170"/>
      <c r="V196" s="96">
        <f t="shared" si="26"/>
        <v>0</v>
      </c>
      <c r="W196" s="19"/>
      <c r="X196" s="13"/>
      <c r="Y196" s="13"/>
    </row>
    <row r="197" spans="1:25">
      <c r="A197" s="35"/>
      <c r="B197" s="93" t="s">
        <v>144</v>
      </c>
      <c r="C197" s="97"/>
      <c r="D197" s="93"/>
      <c r="E197" s="94">
        <f t="shared" si="27"/>
        <v>0</v>
      </c>
      <c r="F197" s="94">
        <f>IFERROR(INDEX(Tbl_ProductList[Product Weight (g)],MATCH(B197 &amp; "|" &amp; C197,Tbl_ProductList[Product Weight Lookup],0)),0)</f>
        <v>0</v>
      </c>
      <c r="G197" s="150">
        <f>IFERROR(INDEX(Tbl_ApparelFabricTypes[Lint Conversion Factor],MATCH(D197,Tbl_ApparelFabricTypes[Product Fabric Type],0))*F197/1000,0)</f>
        <v>0</v>
      </c>
      <c r="H197" s="143"/>
      <c r="I197" s="172">
        <f>IFERROR(INDEX(Tbl_AvgPercCotton[Average % Cotton],MATCH(H197,Tbl_AvgPercCotton[Blends],0)),0)</f>
        <v>0</v>
      </c>
      <c r="J197" s="170"/>
      <c r="K197" s="96">
        <f t="shared" si="28"/>
        <v>0</v>
      </c>
      <c r="L197" s="42"/>
      <c r="M197" s="93" t="s">
        <v>136</v>
      </c>
      <c r="N197" s="112"/>
      <c r="O197" s="93"/>
      <c r="P197" s="94">
        <f t="shared" si="25"/>
        <v>0</v>
      </c>
      <c r="Q197" s="94">
        <f>IFERROR(INDEX(Tbl_ProductList[Product Weight (g)],MATCH(M197 &amp; "|" &amp; N197,Tbl_ProductList[Product Weight Lookup],0)),0)</f>
        <v>0</v>
      </c>
      <c r="R197" s="150">
        <f>IFERROR(INDEX(Tbl_HomeFabricTypes[Lint Conversion Factor],MATCH(O197,Tbl_HomeFabricTypes[Product Fabric Type],0))*Q197/1000,0)</f>
        <v>0</v>
      </c>
      <c r="S197" s="95"/>
      <c r="T197" s="172">
        <f>IFERROR(INDEX(Tbl_AvgPercCotton[Average % Cotton],MATCH(S197,Tbl_AvgPercCotton[Blends],0)),0)</f>
        <v>0</v>
      </c>
      <c r="U197" s="170"/>
      <c r="V197" s="96">
        <f t="shared" si="26"/>
        <v>0</v>
      </c>
      <c r="W197" s="29"/>
      <c r="X197" s="30"/>
      <c r="Y197" s="13"/>
    </row>
    <row r="198" spans="1:25">
      <c r="A198" s="35"/>
      <c r="B198" s="93" t="s">
        <v>144</v>
      </c>
      <c r="C198" s="97"/>
      <c r="D198" s="93"/>
      <c r="E198" s="94">
        <f t="shared" si="27"/>
        <v>0</v>
      </c>
      <c r="F198" s="94">
        <f>IFERROR(INDEX(Tbl_ProductList[Product Weight (g)],MATCH(B198 &amp; "|" &amp; C198,Tbl_ProductList[Product Weight Lookup],0)),0)</f>
        <v>0</v>
      </c>
      <c r="G198" s="150">
        <f>IFERROR(INDEX(Tbl_ApparelFabricTypes[Lint Conversion Factor],MATCH(D198,Tbl_ApparelFabricTypes[Product Fabric Type],0))*F198/1000,0)</f>
        <v>0</v>
      </c>
      <c r="H198" s="143"/>
      <c r="I198" s="172">
        <f>IFERROR(INDEX(Tbl_AvgPercCotton[Average % Cotton],MATCH(H198,Tbl_AvgPercCotton[Blends],0)),0)</f>
        <v>0</v>
      </c>
      <c r="J198" s="170"/>
      <c r="K198" s="96">
        <f t="shared" si="28"/>
        <v>0</v>
      </c>
      <c r="L198" s="42"/>
      <c r="M198" s="93" t="s">
        <v>136</v>
      </c>
      <c r="N198" s="112"/>
      <c r="O198" s="93"/>
      <c r="P198" s="94">
        <f t="shared" si="25"/>
        <v>0</v>
      </c>
      <c r="Q198" s="94">
        <f>IFERROR(INDEX(Tbl_ProductList[Product Weight (g)],MATCH(M198 &amp; "|" &amp; N198,Tbl_ProductList[Product Weight Lookup],0)),0)</f>
        <v>0</v>
      </c>
      <c r="R198" s="150">
        <f>IFERROR(INDEX(Tbl_HomeFabricTypes[Lint Conversion Factor],MATCH(O198,Tbl_HomeFabricTypes[Product Fabric Type],0))*Q198/1000,0)</f>
        <v>0</v>
      </c>
      <c r="S198" s="95"/>
      <c r="T198" s="172">
        <f>IFERROR(INDEX(Tbl_AvgPercCotton[Average % Cotton],MATCH(S198,Tbl_AvgPercCotton[Blends],0)),0)</f>
        <v>0</v>
      </c>
      <c r="U198" s="170"/>
      <c r="V198" s="96">
        <f t="shared" si="26"/>
        <v>0</v>
      </c>
      <c r="W198" s="19"/>
      <c r="X198" s="13"/>
      <c r="Y198" s="13"/>
    </row>
    <row r="199" spans="1:25" ht="15.6">
      <c r="A199" s="35"/>
      <c r="B199" s="93" t="s">
        <v>144</v>
      </c>
      <c r="C199" s="97"/>
      <c r="D199" s="93"/>
      <c r="E199" s="94">
        <f t="shared" si="27"/>
        <v>0</v>
      </c>
      <c r="F199" s="94">
        <f>IFERROR(INDEX(Tbl_ProductList[Product Weight (g)],MATCH(B199 &amp; "|" &amp; C199,Tbl_ProductList[Product Weight Lookup],0)),0)</f>
        <v>0</v>
      </c>
      <c r="G199" s="150">
        <f>IFERROR(INDEX(Tbl_ApparelFabricTypes[Lint Conversion Factor],MATCH(D199,Tbl_ApparelFabricTypes[Product Fabric Type],0))*F199/1000,0)</f>
        <v>0</v>
      </c>
      <c r="H199" s="143"/>
      <c r="I199" s="172">
        <f>IFERROR(INDEX(Tbl_AvgPercCotton[Average % Cotton],MATCH(H199,Tbl_AvgPercCotton[Blends],0)),0)</f>
        <v>0</v>
      </c>
      <c r="J199" s="170"/>
      <c r="K199" s="96">
        <f t="shared" si="28"/>
        <v>0</v>
      </c>
      <c r="L199" s="42"/>
      <c r="M199" s="231"/>
      <c r="N199" s="382" t="s">
        <v>148</v>
      </c>
      <c r="O199" s="383"/>
      <c r="P199" s="383"/>
      <c r="Q199" s="383"/>
      <c r="R199" s="383"/>
      <c r="S199" s="383"/>
      <c r="T199" s="383"/>
      <c r="U199" s="383"/>
      <c r="V199" s="384"/>
      <c r="W199" s="19"/>
      <c r="X199" s="13"/>
      <c r="Y199" s="13"/>
    </row>
    <row r="200" spans="1:25">
      <c r="A200" s="35"/>
      <c r="B200" s="93" t="s">
        <v>144</v>
      </c>
      <c r="C200" s="97"/>
      <c r="D200" s="93"/>
      <c r="E200" s="94">
        <f t="shared" si="27"/>
        <v>0</v>
      </c>
      <c r="F200" s="94">
        <f>IFERROR(INDEX(Tbl_ProductList[Product Weight (g)],MATCH(B200 &amp; "|" &amp; C200,Tbl_ProductList[Product Weight Lookup],0)),0)</f>
        <v>0</v>
      </c>
      <c r="G200" s="150">
        <f>IFERROR(INDEX(Tbl_ApparelFabricTypes[Lint Conversion Factor],MATCH(D200,Tbl_ApparelFabricTypes[Product Fabric Type],0))*F200/1000,0)</f>
        <v>0</v>
      </c>
      <c r="H200" s="143"/>
      <c r="I200" s="172">
        <f>IFERROR(INDEX(Tbl_AvgPercCotton[Average % Cotton],MATCH(H200,Tbl_AvgPercCotton[Blends],0)),0)</f>
        <v>0</v>
      </c>
      <c r="J200" s="170"/>
      <c r="K200" s="96">
        <f t="shared" si="28"/>
        <v>0</v>
      </c>
      <c r="L200" s="42"/>
      <c r="M200" s="93" t="s">
        <v>149</v>
      </c>
      <c r="N200" s="113" t="s">
        <v>150</v>
      </c>
      <c r="O200" s="93"/>
      <c r="P200" s="94">
        <f t="shared" ref="P200:P223" si="29">IF(O200&lt;="",1,0)*U200*T200</f>
        <v>0</v>
      </c>
      <c r="Q200" s="94">
        <f>IFERROR(INDEX(Tbl_ProductList[Product Weight (g)],MATCH(M200 &amp; "|" &amp; N200,Tbl_ProductList[Product Weight Lookup],0)),0)</f>
        <v>350</v>
      </c>
      <c r="R200" s="150">
        <f>IFERROR(INDEX(Tbl_HomeFabricTypes[Lint Conversion Factor],MATCH(O200,Tbl_HomeFabricTypes[Product Fabric Type],0))*Q200/1000,0)</f>
        <v>0</v>
      </c>
      <c r="S200" s="95"/>
      <c r="T200" s="172">
        <f>IFERROR(INDEX(Tbl_AvgPercCotton[Average % Cotton],MATCH(S200,Tbl_AvgPercCotton[Blends],0)),0)</f>
        <v>0</v>
      </c>
      <c r="U200" s="170"/>
      <c r="V200" s="96">
        <f t="shared" ref="V200:V223" si="30">R200*(T200)*U200</f>
        <v>0</v>
      </c>
      <c r="W200" s="19"/>
      <c r="X200" s="13"/>
      <c r="Y200" s="13"/>
    </row>
    <row r="201" spans="1:25">
      <c r="A201" s="35"/>
      <c r="B201" s="93" t="s">
        <v>144</v>
      </c>
      <c r="C201" s="97"/>
      <c r="D201" s="93"/>
      <c r="E201" s="94">
        <f t="shared" si="27"/>
        <v>0</v>
      </c>
      <c r="F201" s="94">
        <f>IFERROR(INDEX(Tbl_ProductList[Product Weight (g)],MATCH(B201 &amp; "|" &amp; C201,Tbl_ProductList[Product Weight Lookup],0)),0)</f>
        <v>0</v>
      </c>
      <c r="G201" s="150">
        <f>IFERROR(INDEX(Tbl_ApparelFabricTypes[Lint Conversion Factor],MATCH(D201,Tbl_ApparelFabricTypes[Product Fabric Type],0))*F201/1000,0)</f>
        <v>0</v>
      </c>
      <c r="H201" s="143"/>
      <c r="I201" s="172">
        <f>IFERROR(INDEX(Tbl_AvgPercCotton[Average % Cotton],MATCH(H201,Tbl_AvgPercCotton[Blends],0)),0)</f>
        <v>0</v>
      </c>
      <c r="J201" s="170"/>
      <c r="K201" s="96">
        <f t="shared" si="28"/>
        <v>0</v>
      </c>
      <c r="L201" s="42"/>
      <c r="M201" s="93" t="s">
        <v>149</v>
      </c>
      <c r="N201" s="113" t="s">
        <v>151</v>
      </c>
      <c r="O201" s="93"/>
      <c r="P201" s="94">
        <f t="shared" si="29"/>
        <v>0</v>
      </c>
      <c r="Q201" s="94">
        <f>IFERROR(INDEX(Tbl_ProductList[Product Weight (g)],MATCH(M201 &amp; "|" &amp; N201,Tbl_ProductList[Product Weight Lookup],0)),0)</f>
        <v>420</v>
      </c>
      <c r="R201" s="150">
        <f>IFERROR(INDEX(Tbl_HomeFabricTypes[Lint Conversion Factor],MATCH(O201,Tbl_HomeFabricTypes[Product Fabric Type],0))*Q201/1000,0)</f>
        <v>0</v>
      </c>
      <c r="S201" s="95"/>
      <c r="T201" s="172">
        <f>IFERROR(INDEX(Tbl_AvgPercCotton[Average % Cotton],MATCH(S201,Tbl_AvgPercCotton[Blends],0)),0)</f>
        <v>0</v>
      </c>
      <c r="U201" s="170"/>
      <c r="V201" s="96">
        <f t="shared" si="30"/>
        <v>0</v>
      </c>
      <c r="W201" s="19"/>
      <c r="X201" s="13"/>
      <c r="Y201" s="13"/>
    </row>
    <row r="202" spans="1:25">
      <c r="A202" s="35"/>
      <c r="B202" s="93" t="s">
        <v>144</v>
      </c>
      <c r="C202" s="97"/>
      <c r="D202" s="93"/>
      <c r="E202" s="94">
        <f t="shared" si="27"/>
        <v>0</v>
      </c>
      <c r="F202" s="94">
        <f>IFERROR(INDEX(Tbl_ProductList[Product Weight (g)],MATCH(B202 &amp; "|" &amp; C202,Tbl_ProductList[Product Weight Lookup],0)),0)</f>
        <v>0</v>
      </c>
      <c r="G202" s="150">
        <f>IFERROR(INDEX(Tbl_ApparelFabricTypes[Lint Conversion Factor],MATCH(D202,Tbl_ApparelFabricTypes[Product Fabric Type],0))*F202/1000,0)</f>
        <v>0</v>
      </c>
      <c r="H202" s="143"/>
      <c r="I202" s="172">
        <f>IFERROR(INDEX(Tbl_AvgPercCotton[Average % Cotton],MATCH(H202,Tbl_AvgPercCotton[Blends],0)),0)</f>
        <v>0</v>
      </c>
      <c r="J202" s="170"/>
      <c r="K202" s="96">
        <f t="shared" si="28"/>
        <v>0</v>
      </c>
      <c r="L202" s="42"/>
      <c r="M202" s="93" t="s">
        <v>149</v>
      </c>
      <c r="N202" s="113" t="s">
        <v>152</v>
      </c>
      <c r="O202" s="93"/>
      <c r="P202" s="94">
        <f t="shared" si="29"/>
        <v>0</v>
      </c>
      <c r="Q202" s="94">
        <f>IFERROR(INDEX(Tbl_ProductList[Product Weight (g)],MATCH(M202 &amp; "|" &amp; N202,Tbl_ProductList[Product Weight Lookup],0)),0)</f>
        <v>500</v>
      </c>
      <c r="R202" s="150">
        <f>IFERROR(INDEX(Tbl_HomeFabricTypes[Lint Conversion Factor],MATCH(O202,Tbl_HomeFabricTypes[Product Fabric Type],0))*Q202/1000,0)</f>
        <v>0</v>
      </c>
      <c r="S202" s="95"/>
      <c r="T202" s="172">
        <f>IFERROR(INDEX(Tbl_AvgPercCotton[Average % Cotton],MATCH(S202,Tbl_AvgPercCotton[Blends],0)),0)</f>
        <v>0</v>
      </c>
      <c r="U202" s="170"/>
      <c r="V202" s="96">
        <f t="shared" si="30"/>
        <v>0</v>
      </c>
      <c r="W202" s="19"/>
      <c r="X202" s="13"/>
      <c r="Y202" s="13"/>
    </row>
    <row r="203" spans="1:25">
      <c r="A203" s="35"/>
      <c r="B203" s="93" t="s">
        <v>144</v>
      </c>
      <c r="C203" s="97"/>
      <c r="D203" s="93"/>
      <c r="E203" s="94">
        <f t="shared" si="27"/>
        <v>0</v>
      </c>
      <c r="F203" s="94">
        <f>IFERROR(INDEX(Tbl_ProductList[Product Weight (g)],MATCH(B203 &amp; "|" &amp; C203,Tbl_ProductList[Product Weight Lookup],0)),0)</f>
        <v>0</v>
      </c>
      <c r="G203" s="150">
        <f>IFERROR(INDEX(Tbl_ApparelFabricTypes[Lint Conversion Factor],MATCH(D203,Tbl_ApparelFabricTypes[Product Fabric Type],0))*F203/1000,0)</f>
        <v>0</v>
      </c>
      <c r="H203" s="143"/>
      <c r="I203" s="172">
        <f>IFERROR(INDEX(Tbl_AvgPercCotton[Average % Cotton],MATCH(H203,Tbl_AvgPercCotton[Blends],0)),0)</f>
        <v>0</v>
      </c>
      <c r="J203" s="170"/>
      <c r="K203" s="96">
        <f t="shared" si="28"/>
        <v>0</v>
      </c>
      <c r="L203" s="42"/>
      <c r="M203" s="93" t="s">
        <v>149</v>
      </c>
      <c r="N203" s="113" t="s">
        <v>153</v>
      </c>
      <c r="O203" s="93"/>
      <c r="P203" s="94">
        <f t="shared" si="29"/>
        <v>0</v>
      </c>
      <c r="Q203" s="94">
        <f>IFERROR(INDEX(Tbl_ProductList[Product Weight (g)],MATCH(M203 &amp; "|" &amp; N203,Tbl_ProductList[Product Weight Lookup],0)),0)</f>
        <v>560</v>
      </c>
      <c r="R203" s="150">
        <f>IFERROR(INDEX(Tbl_HomeFabricTypes[Lint Conversion Factor],MATCH(O203,Tbl_HomeFabricTypes[Product Fabric Type],0))*Q203/1000,0)</f>
        <v>0</v>
      </c>
      <c r="S203" s="95"/>
      <c r="T203" s="172">
        <f>IFERROR(INDEX(Tbl_AvgPercCotton[Average % Cotton],MATCH(S203,Tbl_AvgPercCotton[Blends],0)),0)</f>
        <v>0</v>
      </c>
      <c r="U203" s="170"/>
      <c r="V203" s="96">
        <f t="shared" si="30"/>
        <v>0</v>
      </c>
      <c r="W203" s="31"/>
      <c r="X203" s="13"/>
      <c r="Y203" s="13"/>
    </row>
    <row r="204" spans="1:25">
      <c r="A204" s="35"/>
      <c r="B204" s="93" t="s">
        <v>144</v>
      </c>
      <c r="C204" s="97"/>
      <c r="D204" s="93"/>
      <c r="E204" s="94">
        <f t="shared" si="27"/>
        <v>0</v>
      </c>
      <c r="F204" s="94">
        <f>IFERROR(INDEX(Tbl_ProductList[Product Weight (g)],MATCH(B204 &amp; "|" &amp; C204,Tbl_ProductList[Product Weight Lookup],0)),0)</f>
        <v>0</v>
      </c>
      <c r="G204" s="150">
        <f>IFERROR(INDEX(Tbl_ApparelFabricTypes[Lint Conversion Factor],MATCH(D204,Tbl_ApparelFabricTypes[Product Fabric Type],0))*F204/1000,0)</f>
        <v>0</v>
      </c>
      <c r="H204" s="143"/>
      <c r="I204" s="172">
        <f>IFERROR(INDEX(Tbl_AvgPercCotton[Average % Cotton],MATCH(H204,Tbl_AvgPercCotton[Blends],0)),0)</f>
        <v>0</v>
      </c>
      <c r="J204" s="170"/>
      <c r="K204" s="96">
        <f t="shared" si="28"/>
        <v>0</v>
      </c>
      <c r="L204" s="42"/>
      <c r="M204" s="93" t="s">
        <v>149</v>
      </c>
      <c r="N204" s="113" t="s">
        <v>154</v>
      </c>
      <c r="O204" s="93"/>
      <c r="P204" s="94">
        <f t="shared" si="29"/>
        <v>0</v>
      </c>
      <c r="Q204" s="94">
        <f>IFERROR(INDEX(Tbl_ProductList[Product Weight (g)],MATCH(M204 &amp; "|" &amp; N204,Tbl_ProductList[Product Weight Lookup],0)),0)</f>
        <v>650</v>
      </c>
      <c r="R204" s="150">
        <f>IFERROR(INDEX(Tbl_HomeFabricTypes[Lint Conversion Factor],MATCH(O204,Tbl_HomeFabricTypes[Product Fabric Type],0))*Q204/1000,0)</f>
        <v>0</v>
      </c>
      <c r="S204" s="95"/>
      <c r="T204" s="172">
        <f>IFERROR(INDEX(Tbl_AvgPercCotton[Average % Cotton],MATCH(S204,Tbl_AvgPercCotton[Blends],0)),0)</f>
        <v>0</v>
      </c>
      <c r="U204" s="170"/>
      <c r="V204" s="96">
        <f t="shared" si="30"/>
        <v>0</v>
      </c>
      <c r="W204" s="19"/>
      <c r="X204" s="13"/>
      <c r="Y204" s="13"/>
    </row>
    <row r="205" spans="1:25">
      <c r="A205" s="35"/>
      <c r="B205" s="93" t="s">
        <v>144</v>
      </c>
      <c r="C205" s="97"/>
      <c r="D205" s="93"/>
      <c r="E205" s="94">
        <f t="shared" si="27"/>
        <v>0</v>
      </c>
      <c r="F205" s="94">
        <f>IFERROR(INDEX(Tbl_ProductList[Product Weight (g)],MATCH(B205 &amp; "|" &amp; C205,Tbl_ProductList[Product Weight Lookup],0)),0)</f>
        <v>0</v>
      </c>
      <c r="G205" s="150">
        <f>IFERROR(INDEX(Tbl_ApparelFabricTypes[Lint Conversion Factor],MATCH(D205,Tbl_ApparelFabricTypes[Product Fabric Type],0))*F205/1000,0)</f>
        <v>0</v>
      </c>
      <c r="H205" s="143"/>
      <c r="I205" s="172">
        <f>IFERROR(INDEX(Tbl_AvgPercCotton[Average % Cotton],MATCH(H205,Tbl_AvgPercCotton[Blends],0)),0)</f>
        <v>0</v>
      </c>
      <c r="J205" s="170"/>
      <c r="K205" s="96">
        <f t="shared" si="28"/>
        <v>0</v>
      </c>
      <c r="L205" s="42"/>
      <c r="M205" s="93" t="s">
        <v>149</v>
      </c>
      <c r="N205" s="113" t="s">
        <v>155</v>
      </c>
      <c r="O205" s="93"/>
      <c r="P205" s="94">
        <f t="shared" si="29"/>
        <v>0</v>
      </c>
      <c r="Q205" s="94">
        <f>IFERROR(INDEX(Tbl_ProductList[Product Weight (g)],MATCH(M205 &amp; "|" &amp; N205,Tbl_ProductList[Product Weight Lookup],0)),0)</f>
        <v>730</v>
      </c>
      <c r="R205" s="150">
        <f>IFERROR(INDEX(Tbl_HomeFabricTypes[Lint Conversion Factor],MATCH(O205,Tbl_HomeFabricTypes[Product Fabric Type],0))*Q205/1000,0)</f>
        <v>0</v>
      </c>
      <c r="S205" s="95"/>
      <c r="T205" s="172">
        <f>IFERROR(INDEX(Tbl_AvgPercCotton[Average % Cotton],MATCH(S205,Tbl_AvgPercCotton[Blends],0)),0)</f>
        <v>0</v>
      </c>
      <c r="U205" s="170"/>
      <c r="V205" s="96">
        <f t="shared" si="30"/>
        <v>0</v>
      </c>
      <c r="W205" s="19"/>
      <c r="X205" s="13"/>
      <c r="Y205" s="13"/>
    </row>
    <row r="206" spans="1:25">
      <c r="A206" s="35"/>
      <c r="B206" s="93" t="s">
        <v>144</v>
      </c>
      <c r="C206" s="97"/>
      <c r="D206" s="93"/>
      <c r="E206" s="94">
        <f t="shared" si="27"/>
        <v>0</v>
      </c>
      <c r="F206" s="94">
        <f>IFERROR(INDEX(Tbl_ProductList[Product Weight (g)],MATCH(B206 &amp; "|" &amp; C206,Tbl_ProductList[Product Weight Lookup],0)),0)</f>
        <v>0</v>
      </c>
      <c r="G206" s="150">
        <f>IFERROR(INDEX(Tbl_ApparelFabricTypes[Lint Conversion Factor],MATCH(D206,Tbl_ApparelFabricTypes[Product Fabric Type],0))*F206/1000,0)</f>
        <v>0</v>
      </c>
      <c r="H206" s="143"/>
      <c r="I206" s="172">
        <f>IFERROR(INDEX(Tbl_AvgPercCotton[Average % Cotton],MATCH(H206,Tbl_AvgPercCotton[Blends],0)),0)</f>
        <v>0</v>
      </c>
      <c r="J206" s="170"/>
      <c r="K206" s="96">
        <f t="shared" si="28"/>
        <v>0</v>
      </c>
      <c r="L206" s="42"/>
      <c r="M206" s="93" t="s">
        <v>149</v>
      </c>
      <c r="N206" s="113"/>
      <c r="O206" s="93"/>
      <c r="P206" s="94">
        <f t="shared" si="29"/>
        <v>0</v>
      </c>
      <c r="Q206" s="94">
        <f>IFERROR(INDEX(Tbl_ProductList[Product Weight (g)],MATCH(M206 &amp; "|" &amp; N206,Tbl_ProductList[Product Weight Lookup],0)),0)</f>
        <v>0</v>
      </c>
      <c r="R206" s="150">
        <f>IFERROR(INDEX(Tbl_HomeFabricTypes[Lint Conversion Factor],MATCH(O206,Tbl_HomeFabricTypes[Product Fabric Type],0))*Q206/1000,0)</f>
        <v>0</v>
      </c>
      <c r="S206" s="95"/>
      <c r="T206" s="172">
        <f>IFERROR(INDEX(Tbl_AvgPercCotton[Average % Cotton],MATCH(S206,Tbl_AvgPercCotton[Blends],0)),0)</f>
        <v>0</v>
      </c>
      <c r="U206" s="170"/>
      <c r="V206" s="96">
        <f t="shared" si="30"/>
        <v>0</v>
      </c>
      <c r="W206" s="19"/>
      <c r="X206" s="13"/>
      <c r="Y206" s="13"/>
    </row>
    <row r="207" spans="1:25">
      <c r="A207" s="35"/>
      <c r="B207" s="93" t="s">
        <v>144</v>
      </c>
      <c r="C207" s="97"/>
      <c r="D207" s="93"/>
      <c r="E207" s="94">
        <f t="shared" si="27"/>
        <v>0</v>
      </c>
      <c r="F207" s="94">
        <f>IFERROR(INDEX(Tbl_ProductList[Product Weight (g)],MATCH(B207 &amp; "|" &amp; C207,Tbl_ProductList[Product Weight Lookup],0)),0)</f>
        <v>0</v>
      </c>
      <c r="G207" s="150">
        <f>IFERROR(INDEX(Tbl_ApparelFabricTypes[Lint Conversion Factor],MATCH(D207,Tbl_ApparelFabricTypes[Product Fabric Type],0))*F207/1000,0)</f>
        <v>0</v>
      </c>
      <c r="H207" s="143"/>
      <c r="I207" s="172">
        <f>IFERROR(INDEX(Tbl_AvgPercCotton[Average % Cotton],MATCH(H207,Tbl_AvgPercCotton[Blends],0)),0)</f>
        <v>0</v>
      </c>
      <c r="J207" s="170"/>
      <c r="K207" s="96">
        <f t="shared" si="28"/>
        <v>0</v>
      </c>
      <c r="L207" s="42"/>
      <c r="M207" s="93" t="s">
        <v>149</v>
      </c>
      <c r="N207" s="113"/>
      <c r="O207" s="93"/>
      <c r="P207" s="94">
        <f t="shared" si="29"/>
        <v>0</v>
      </c>
      <c r="Q207" s="94">
        <f>IFERROR(INDEX(Tbl_ProductList[Product Weight (g)],MATCH(M207 &amp; "|" &amp; N207,Tbl_ProductList[Product Weight Lookup],0)),0)</f>
        <v>0</v>
      </c>
      <c r="R207" s="150">
        <f>IFERROR(INDEX(Tbl_HomeFabricTypes[Lint Conversion Factor],MATCH(O207,Tbl_HomeFabricTypes[Product Fabric Type],0))*Q207/1000,0)</f>
        <v>0</v>
      </c>
      <c r="S207" s="95"/>
      <c r="T207" s="172">
        <f>IFERROR(INDEX(Tbl_AvgPercCotton[Average % Cotton],MATCH(S207,Tbl_AvgPercCotton[Blends],0)),0)</f>
        <v>0</v>
      </c>
      <c r="U207" s="170"/>
      <c r="V207" s="96">
        <f t="shared" si="30"/>
        <v>0</v>
      </c>
      <c r="W207" s="31"/>
      <c r="X207" s="13"/>
      <c r="Y207" s="13"/>
    </row>
    <row r="208" spans="1:25">
      <c r="A208" s="35"/>
      <c r="B208" s="93" t="s">
        <v>144</v>
      </c>
      <c r="C208" s="97"/>
      <c r="D208" s="93"/>
      <c r="E208" s="94">
        <f t="shared" si="27"/>
        <v>0</v>
      </c>
      <c r="F208" s="94">
        <f>IFERROR(INDEX(Tbl_ProductList[Product Weight (g)],MATCH(B208 &amp; "|" &amp; C208,Tbl_ProductList[Product Weight Lookup],0)),0)</f>
        <v>0</v>
      </c>
      <c r="G208" s="150">
        <f>IFERROR(INDEX(Tbl_ApparelFabricTypes[Lint Conversion Factor],MATCH(D208,Tbl_ApparelFabricTypes[Product Fabric Type],0))*F208/1000,0)</f>
        <v>0</v>
      </c>
      <c r="H208" s="143"/>
      <c r="I208" s="172">
        <f>IFERROR(INDEX(Tbl_AvgPercCotton[Average % Cotton],MATCH(H208,Tbl_AvgPercCotton[Blends],0)),0)</f>
        <v>0</v>
      </c>
      <c r="J208" s="170"/>
      <c r="K208" s="96">
        <f t="shared" si="28"/>
        <v>0</v>
      </c>
      <c r="L208" s="42"/>
      <c r="M208" s="93" t="s">
        <v>149</v>
      </c>
      <c r="N208" s="113"/>
      <c r="O208" s="93"/>
      <c r="P208" s="94">
        <f t="shared" si="29"/>
        <v>0</v>
      </c>
      <c r="Q208" s="94">
        <f>IFERROR(INDEX(Tbl_ProductList[Product Weight (g)],MATCH(M208 &amp; "|" &amp; N208,Tbl_ProductList[Product Weight Lookup],0)),0)</f>
        <v>0</v>
      </c>
      <c r="R208" s="150">
        <f>IFERROR(INDEX(Tbl_HomeFabricTypes[Lint Conversion Factor],MATCH(O208,Tbl_HomeFabricTypes[Product Fabric Type],0))*Q208/1000,0)</f>
        <v>0</v>
      </c>
      <c r="S208" s="95"/>
      <c r="T208" s="172">
        <f>IFERROR(INDEX(Tbl_AvgPercCotton[Average % Cotton],MATCH(S208,Tbl_AvgPercCotton[Blends],0)),0)</f>
        <v>0</v>
      </c>
      <c r="U208" s="170"/>
      <c r="V208" s="96">
        <f t="shared" si="30"/>
        <v>0</v>
      </c>
      <c r="W208" s="19"/>
      <c r="X208" s="13"/>
      <c r="Y208" s="13"/>
    </row>
    <row r="209" spans="1:25">
      <c r="A209" s="35"/>
      <c r="B209" s="93" t="s">
        <v>144</v>
      </c>
      <c r="C209" s="97"/>
      <c r="D209" s="93"/>
      <c r="E209" s="94">
        <f t="shared" si="27"/>
        <v>0</v>
      </c>
      <c r="F209" s="94">
        <f>IFERROR(INDEX(Tbl_ProductList[Product Weight (g)],MATCH(B209 &amp; "|" &amp; C209,Tbl_ProductList[Product Weight Lookup],0)),0)</f>
        <v>0</v>
      </c>
      <c r="G209" s="150">
        <f>IFERROR(INDEX(Tbl_ApparelFabricTypes[Lint Conversion Factor],MATCH(D209,Tbl_ApparelFabricTypes[Product Fabric Type],0))*F209/1000,0)</f>
        <v>0</v>
      </c>
      <c r="H209" s="143"/>
      <c r="I209" s="172">
        <f>IFERROR(INDEX(Tbl_AvgPercCotton[Average % Cotton],MATCH(H209,Tbl_AvgPercCotton[Blends],0)),0)</f>
        <v>0</v>
      </c>
      <c r="J209" s="170"/>
      <c r="K209" s="96">
        <f t="shared" si="28"/>
        <v>0</v>
      </c>
      <c r="L209" s="42"/>
      <c r="M209" s="93" t="s">
        <v>149</v>
      </c>
      <c r="N209" s="113"/>
      <c r="O209" s="93"/>
      <c r="P209" s="94">
        <f t="shared" si="29"/>
        <v>0</v>
      </c>
      <c r="Q209" s="94">
        <f>IFERROR(INDEX(Tbl_ProductList[Product Weight (g)],MATCH(M209 &amp; "|" &amp; N209,Tbl_ProductList[Product Weight Lookup],0)),0)</f>
        <v>0</v>
      </c>
      <c r="R209" s="150">
        <f>IFERROR(INDEX(Tbl_HomeFabricTypes[Lint Conversion Factor],MATCH(O209,Tbl_HomeFabricTypes[Product Fabric Type],0))*Q209/1000,0)</f>
        <v>0</v>
      </c>
      <c r="S209" s="95"/>
      <c r="T209" s="172">
        <f>IFERROR(INDEX(Tbl_AvgPercCotton[Average % Cotton],MATCH(S209,Tbl_AvgPercCotton[Blends],0)),0)</f>
        <v>0</v>
      </c>
      <c r="U209" s="170"/>
      <c r="V209" s="96">
        <f t="shared" si="30"/>
        <v>0</v>
      </c>
      <c r="W209" s="19"/>
      <c r="X209" s="13"/>
      <c r="Y209" s="13"/>
    </row>
    <row r="210" spans="1:25" ht="15.6">
      <c r="A210" s="35"/>
      <c r="B210" s="224"/>
      <c r="C210" s="238" t="s">
        <v>156</v>
      </c>
      <c r="D210" s="235"/>
      <c r="E210" s="235"/>
      <c r="F210" s="235"/>
      <c r="G210" s="235"/>
      <c r="H210" s="235"/>
      <c r="I210" s="235"/>
      <c r="J210" s="235"/>
      <c r="K210" s="236"/>
      <c r="L210" s="42"/>
      <c r="M210" s="93" t="s">
        <v>149</v>
      </c>
      <c r="N210" s="113"/>
      <c r="O210" s="93"/>
      <c r="P210" s="94">
        <f t="shared" si="29"/>
        <v>0</v>
      </c>
      <c r="Q210" s="94">
        <f>IFERROR(INDEX(Tbl_ProductList[Product Weight (g)],MATCH(M210 &amp; "|" &amp; N210,Tbl_ProductList[Product Weight Lookup],0)),0)</f>
        <v>0</v>
      </c>
      <c r="R210" s="150">
        <f>IFERROR(INDEX(Tbl_HomeFabricTypes[Lint Conversion Factor],MATCH(O210,Tbl_HomeFabricTypes[Product Fabric Type],0))*Q210/1000,0)</f>
        <v>0</v>
      </c>
      <c r="S210" s="95"/>
      <c r="T210" s="172">
        <f>IFERROR(INDEX(Tbl_AvgPercCotton[Average % Cotton],MATCH(S210,Tbl_AvgPercCotton[Blends],0)),0)</f>
        <v>0</v>
      </c>
      <c r="U210" s="170"/>
      <c r="V210" s="96">
        <f t="shared" si="30"/>
        <v>0</v>
      </c>
      <c r="W210" s="19"/>
      <c r="X210" s="13"/>
      <c r="Y210" s="13"/>
    </row>
    <row r="211" spans="1:25">
      <c r="A211" s="35"/>
      <c r="B211" s="93" t="s">
        <v>157</v>
      </c>
      <c r="C211" s="97" t="s">
        <v>158</v>
      </c>
      <c r="D211" s="93"/>
      <c r="E211" s="94">
        <f t="shared" ref="E211:E226" si="31">IF(D211&lt;="",1,0)*J211*I211</f>
        <v>0</v>
      </c>
      <c r="F211" s="94">
        <f>IFERROR(INDEX(Tbl_ProductList[Product Weight (g)],MATCH(B211 &amp; "|" &amp; C211,Tbl_ProductList[Product Weight Lookup],0)),0)</f>
        <v>115</v>
      </c>
      <c r="G211" s="150">
        <f>IFERROR(INDEX(Tbl_ApparelFabricTypes[Lint Conversion Factor],MATCH(D211,Tbl_ApparelFabricTypes[Product Fabric Type],0))*F211/1000,0)</f>
        <v>0</v>
      </c>
      <c r="H211" s="143"/>
      <c r="I211" s="172">
        <f>IFERROR(INDEX(Tbl_AvgPercCotton[Average % Cotton],MATCH(H211,Tbl_AvgPercCotton[Blends],0)),0)</f>
        <v>0</v>
      </c>
      <c r="J211" s="170"/>
      <c r="K211" s="96">
        <f t="shared" ref="K211:K226" si="32">G211*(I211)*J211</f>
        <v>0</v>
      </c>
      <c r="L211" s="42"/>
      <c r="M211" s="93" t="s">
        <v>149</v>
      </c>
      <c r="N211" s="113"/>
      <c r="O211" s="93"/>
      <c r="P211" s="94">
        <f t="shared" si="29"/>
        <v>0</v>
      </c>
      <c r="Q211" s="94">
        <f>IFERROR(INDEX(Tbl_ProductList[Product Weight (g)],MATCH(M211 &amp; "|" &amp; N211,Tbl_ProductList[Product Weight Lookup],0)),0)</f>
        <v>0</v>
      </c>
      <c r="R211" s="150">
        <f>IFERROR(INDEX(Tbl_HomeFabricTypes[Lint Conversion Factor],MATCH(O211,Tbl_HomeFabricTypes[Product Fabric Type],0))*Q211/1000,0)</f>
        <v>0</v>
      </c>
      <c r="S211" s="95"/>
      <c r="T211" s="172">
        <f>IFERROR(INDEX(Tbl_AvgPercCotton[Average % Cotton],MATCH(S211,Tbl_AvgPercCotton[Blends],0)),0)</f>
        <v>0</v>
      </c>
      <c r="U211" s="170"/>
      <c r="V211" s="96">
        <f t="shared" si="30"/>
        <v>0</v>
      </c>
      <c r="W211" s="19"/>
      <c r="X211" s="13"/>
      <c r="Y211" s="13"/>
    </row>
    <row r="212" spans="1:25">
      <c r="A212" s="35"/>
      <c r="B212" s="93" t="s">
        <v>157</v>
      </c>
      <c r="C212" s="97" t="s">
        <v>159</v>
      </c>
      <c r="D212" s="93"/>
      <c r="E212" s="94">
        <f t="shared" si="31"/>
        <v>0</v>
      </c>
      <c r="F212" s="94">
        <f>IFERROR(INDEX(Tbl_ProductList[Product Weight (g)],MATCH(B212 &amp; "|" &amp; C212,Tbl_ProductList[Product Weight Lookup],0)),0)</f>
        <v>275</v>
      </c>
      <c r="G212" s="150">
        <f>IFERROR(INDEX(Tbl_ApparelFabricTypes[Lint Conversion Factor],MATCH(D212,Tbl_ApparelFabricTypes[Product Fabric Type],0))*F212/1000,0)</f>
        <v>0</v>
      </c>
      <c r="H212" s="143"/>
      <c r="I212" s="172">
        <f>IFERROR(INDEX(Tbl_AvgPercCotton[Average % Cotton],MATCH(H212,Tbl_AvgPercCotton[Blends],0)),0)</f>
        <v>0</v>
      </c>
      <c r="J212" s="170"/>
      <c r="K212" s="96">
        <f t="shared" si="32"/>
        <v>0</v>
      </c>
      <c r="L212" s="42"/>
      <c r="M212" s="93" t="s">
        <v>149</v>
      </c>
      <c r="N212" s="113"/>
      <c r="O212" s="93"/>
      <c r="P212" s="94">
        <f t="shared" si="29"/>
        <v>0</v>
      </c>
      <c r="Q212" s="94">
        <f>IFERROR(INDEX(Tbl_ProductList[Product Weight (g)],MATCH(M212 &amp; "|" &amp; N212,Tbl_ProductList[Product Weight Lookup],0)),0)</f>
        <v>0</v>
      </c>
      <c r="R212" s="150">
        <f>IFERROR(INDEX(Tbl_HomeFabricTypes[Lint Conversion Factor],MATCH(O212,Tbl_HomeFabricTypes[Product Fabric Type],0))*Q212/1000,0)</f>
        <v>0</v>
      </c>
      <c r="S212" s="95"/>
      <c r="T212" s="172">
        <f>IFERROR(INDEX(Tbl_AvgPercCotton[Average % Cotton],MATCH(S212,Tbl_AvgPercCotton[Blends],0)),0)</f>
        <v>0</v>
      </c>
      <c r="U212" s="170"/>
      <c r="V212" s="96">
        <f t="shared" si="30"/>
        <v>0</v>
      </c>
      <c r="W212" s="19"/>
      <c r="X212" s="13"/>
      <c r="Y212" s="13"/>
    </row>
    <row r="213" spans="1:25">
      <c r="A213" s="35"/>
      <c r="B213" s="93" t="s">
        <v>157</v>
      </c>
      <c r="C213" s="97" t="s">
        <v>160</v>
      </c>
      <c r="D213" s="93"/>
      <c r="E213" s="94">
        <f t="shared" si="31"/>
        <v>0</v>
      </c>
      <c r="F213" s="94">
        <f>IFERROR(INDEX(Tbl_ProductList[Product Weight (g)],MATCH(B213 &amp; "|" &amp; C213,Tbl_ProductList[Product Weight Lookup],0)),0)</f>
        <v>420</v>
      </c>
      <c r="G213" s="150">
        <f>IFERROR(INDEX(Tbl_ApparelFabricTypes[Lint Conversion Factor],MATCH(D213,Tbl_ApparelFabricTypes[Product Fabric Type],0))*F213/1000,0)</f>
        <v>0</v>
      </c>
      <c r="H213" s="143"/>
      <c r="I213" s="172">
        <f>IFERROR(INDEX(Tbl_AvgPercCotton[Average % Cotton],MATCH(H213,Tbl_AvgPercCotton[Blends],0)),0)</f>
        <v>0</v>
      </c>
      <c r="J213" s="170"/>
      <c r="K213" s="96">
        <f t="shared" si="32"/>
        <v>0</v>
      </c>
      <c r="L213" s="42"/>
      <c r="M213" s="93" t="s">
        <v>149</v>
      </c>
      <c r="N213" s="113"/>
      <c r="O213" s="93"/>
      <c r="P213" s="94">
        <f t="shared" si="29"/>
        <v>0</v>
      </c>
      <c r="Q213" s="94">
        <f>IFERROR(INDEX(Tbl_ProductList[Product Weight (g)],MATCH(M213 &amp; "|" &amp; N213,Tbl_ProductList[Product Weight Lookup],0)),0)</f>
        <v>0</v>
      </c>
      <c r="R213" s="150">
        <f>IFERROR(INDEX(Tbl_HomeFabricTypes[Lint Conversion Factor],MATCH(O213,Tbl_HomeFabricTypes[Product Fabric Type],0))*Q213/1000,0)</f>
        <v>0</v>
      </c>
      <c r="S213" s="95"/>
      <c r="T213" s="172">
        <f>IFERROR(INDEX(Tbl_AvgPercCotton[Average % Cotton],MATCH(S213,Tbl_AvgPercCotton[Blends],0)),0)</f>
        <v>0</v>
      </c>
      <c r="U213" s="170"/>
      <c r="V213" s="96">
        <f t="shared" si="30"/>
        <v>0</v>
      </c>
      <c r="W213" s="19"/>
      <c r="X213" s="13"/>
      <c r="Y213" s="13"/>
    </row>
    <row r="214" spans="1:25">
      <c r="A214" s="35"/>
      <c r="B214" s="93" t="s">
        <v>157</v>
      </c>
      <c r="C214" s="97" t="s">
        <v>161</v>
      </c>
      <c r="D214" s="93"/>
      <c r="E214" s="94">
        <f t="shared" si="31"/>
        <v>0</v>
      </c>
      <c r="F214" s="94">
        <f>IFERROR(INDEX(Tbl_ProductList[Product Weight (g)],MATCH(B214 &amp; "|" &amp; C214,Tbl_ProductList[Product Weight Lookup],0)),0)</f>
        <v>560</v>
      </c>
      <c r="G214" s="150">
        <f>IFERROR(INDEX(Tbl_ApparelFabricTypes[Lint Conversion Factor],MATCH(D214,Tbl_ApparelFabricTypes[Product Fabric Type],0))*F214/1000,0)</f>
        <v>0</v>
      </c>
      <c r="H214" s="143"/>
      <c r="I214" s="172">
        <f>IFERROR(INDEX(Tbl_AvgPercCotton[Average % Cotton],MATCH(H214,Tbl_AvgPercCotton[Blends],0)),0)</f>
        <v>0</v>
      </c>
      <c r="J214" s="170"/>
      <c r="K214" s="96">
        <f t="shared" si="32"/>
        <v>0</v>
      </c>
      <c r="L214" s="42"/>
      <c r="M214" s="93" t="s">
        <v>149</v>
      </c>
      <c r="N214" s="113"/>
      <c r="O214" s="93"/>
      <c r="P214" s="94">
        <f t="shared" si="29"/>
        <v>0</v>
      </c>
      <c r="Q214" s="94">
        <f>IFERROR(INDEX(Tbl_ProductList[Product Weight (g)],MATCH(M214 &amp; "|" &amp; N214,Tbl_ProductList[Product Weight Lookup],0)),0)</f>
        <v>0</v>
      </c>
      <c r="R214" s="150">
        <f>IFERROR(INDEX(Tbl_HomeFabricTypes[Lint Conversion Factor],MATCH(O214,Tbl_HomeFabricTypes[Product Fabric Type],0))*Q214/1000,0)</f>
        <v>0</v>
      </c>
      <c r="S214" s="95"/>
      <c r="T214" s="172">
        <f>IFERROR(INDEX(Tbl_AvgPercCotton[Average % Cotton],MATCH(S214,Tbl_AvgPercCotton[Blends],0)),0)</f>
        <v>0</v>
      </c>
      <c r="U214" s="170"/>
      <c r="V214" s="96">
        <f t="shared" si="30"/>
        <v>0</v>
      </c>
      <c r="W214" s="19"/>
      <c r="X214" s="13"/>
      <c r="Y214" s="13"/>
    </row>
    <row r="215" spans="1:25">
      <c r="A215" s="35"/>
      <c r="B215" s="93" t="s">
        <v>157</v>
      </c>
      <c r="C215" s="97"/>
      <c r="D215" s="93"/>
      <c r="E215" s="94">
        <f t="shared" si="31"/>
        <v>0</v>
      </c>
      <c r="F215" s="94">
        <f>IFERROR(INDEX(Tbl_ProductList[Product Weight (g)],MATCH(B215 &amp; "|" &amp; C215,Tbl_ProductList[Product Weight Lookup],0)),0)</f>
        <v>0</v>
      </c>
      <c r="G215" s="150">
        <f>IFERROR(INDEX(Tbl_ApparelFabricTypes[Lint Conversion Factor],MATCH(D215,Tbl_ApparelFabricTypes[Product Fabric Type],0))*F215/1000,0)</f>
        <v>0</v>
      </c>
      <c r="H215" s="143"/>
      <c r="I215" s="172">
        <f>IFERROR(INDEX(Tbl_AvgPercCotton[Average % Cotton],MATCH(H215,Tbl_AvgPercCotton[Blends],0)),0)</f>
        <v>0</v>
      </c>
      <c r="J215" s="170"/>
      <c r="K215" s="96">
        <f t="shared" si="32"/>
        <v>0</v>
      </c>
      <c r="L215" s="42"/>
      <c r="M215" s="93" t="s">
        <v>149</v>
      </c>
      <c r="N215" s="113"/>
      <c r="O215" s="93"/>
      <c r="P215" s="94">
        <f t="shared" si="29"/>
        <v>0</v>
      </c>
      <c r="Q215" s="94">
        <f>IFERROR(INDEX(Tbl_ProductList[Product Weight (g)],MATCH(M215 &amp; "|" &amp; N215,Tbl_ProductList[Product Weight Lookup],0)),0)</f>
        <v>0</v>
      </c>
      <c r="R215" s="150">
        <f>IFERROR(INDEX(Tbl_HomeFabricTypes[Lint Conversion Factor],MATCH(O215,Tbl_HomeFabricTypes[Product Fabric Type],0))*Q215/1000,0)</f>
        <v>0</v>
      </c>
      <c r="S215" s="95"/>
      <c r="T215" s="172">
        <f>IFERROR(INDEX(Tbl_AvgPercCotton[Average % Cotton],MATCH(S215,Tbl_AvgPercCotton[Blends],0)),0)</f>
        <v>0</v>
      </c>
      <c r="U215" s="170"/>
      <c r="V215" s="96">
        <f t="shared" si="30"/>
        <v>0</v>
      </c>
      <c r="W215" s="19"/>
      <c r="X215" s="13"/>
      <c r="Y215" s="13"/>
    </row>
    <row r="216" spans="1:25">
      <c r="A216" s="35"/>
      <c r="B216" s="93" t="s">
        <v>157</v>
      </c>
      <c r="C216" s="97"/>
      <c r="D216" s="93"/>
      <c r="E216" s="94">
        <f t="shared" si="31"/>
        <v>0</v>
      </c>
      <c r="F216" s="94">
        <f>IFERROR(INDEX(Tbl_ProductList[Product Weight (g)],MATCH(B216 &amp; "|" &amp; C216,Tbl_ProductList[Product Weight Lookup],0)),0)</f>
        <v>0</v>
      </c>
      <c r="G216" s="150">
        <f>IFERROR(INDEX(Tbl_ApparelFabricTypes[Lint Conversion Factor],MATCH(D216,Tbl_ApparelFabricTypes[Product Fabric Type],0))*F216/1000,0)</f>
        <v>0</v>
      </c>
      <c r="H216" s="143"/>
      <c r="I216" s="172">
        <f>IFERROR(INDEX(Tbl_AvgPercCotton[Average % Cotton],MATCH(H216,Tbl_AvgPercCotton[Blends],0)),0)</f>
        <v>0</v>
      </c>
      <c r="J216" s="170"/>
      <c r="K216" s="96">
        <f t="shared" si="32"/>
        <v>0</v>
      </c>
      <c r="L216" s="42"/>
      <c r="M216" s="93" t="s">
        <v>149</v>
      </c>
      <c r="N216" s="113"/>
      <c r="O216" s="93"/>
      <c r="P216" s="94">
        <f t="shared" si="29"/>
        <v>0</v>
      </c>
      <c r="Q216" s="94">
        <f>IFERROR(INDEX(Tbl_ProductList[Product Weight (g)],MATCH(M216 &amp; "|" &amp; N216,Tbl_ProductList[Product Weight Lookup],0)),0)</f>
        <v>0</v>
      </c>
      <c r="R216" s="150">
        <f>IFERROR(INDEX(Tbl_HomeFabricTypes[Lint Conversion Factor],MATCH(O216,Tbl_HomeFabricTypes[Product Fabric Type],0))*Q216/1000,0)</f>
        <v>0</v>
      </c>
      <c r="S216" s="95"/>
      <c r="T216" s="172">
        <f>IFERROR(INDEX(Tbl_AvgPercCotton[Average % Cotton],MATCH(S216,Tbl_AvgPercCotton[Blends],0)),0)</f>
        <v>0</v>
      </c>
      <c r="U216" s="170"/>
      <c r="V216" s="96">
        <f t="shared" si="30"/>
        <v>0</v>
      </c>
      <c r="W216" s="31"/>
      <c r="X216" s="13"/>
      <c r="Y216" s="13"/>
    </row>
    <row r="217" spans="1:25">
      <c r="A217" s="35"/>
      <c r="B217" s="93" t="s">
        <v>157</v>
      </c>
      <c r="C217" s="97"/>
      <c r="D217" s="93"/>
      <c r="E217" s="94">
        <f t="shared" si="31"/>
        <v>0</v>
      </c>
      <c r="F217" s="94">
        <f>IFERROR(INDEX(Tbl_ProductList[Product Weight (g)],MATCH(B217 &amp; "|" &amp; C217,Tbl_ProductList[Product Weight Lookup],0)),0)</f>
        <v>0</v>
      </c>
      <c r="G217" s="150">
        <f>IFERROR(INDEX(Tbl_ApparelFabricTypes[Lint Conversion Factor],MATCH(D217,Tbl_ApparelFabricTypes[Product Fabric Type],0))*F217/1000,0)</f>
        <v>0</v>
      </c>
      <c r="H217" s="143"/>
      <c r="I217" s="172">
        <f>IFERROR(INDEX(Tbl_AvgPercCotton[Average % Cotton],MATCH(H217,Tbl_AvgPercCotton[Blends],0)),0)</f>
        <v>0</v>
      </c>
      <c r="J217" s="170"/>
      <c r="K217" s="96">
        <f t="shared" si="32"/>
        <v>0</v>
      </c>
      <c r="L217" s="42"/>
      <c r="M217" s="93" t="s">
        <v>149</v>
      </c>
      <c r="N217" s="113"/>
      <c r="O217" s="93"/>
      <c r="P217" s="94">
        <f t="shared" si="29"/>
        <v>0</v>
      </c>
      <c r="Q217" s="94">
        <f>IFERROR(INDEX(Tbl_ProductList[Product Weight (g)],MATCH(M217 &amp; "|" &amp; N217,Tbl_ProductList[Product Weight Lookup],0)),0)</f>
        <v>0</v>
      </c>
      <c r="R217" s="150">
        <f>IFERROR(INDEX(Tbl_HomeFabricTypes[Lint Conversion Factor],MATCH(O217,Tbl_HomeFabricTypes[Product Fabric Type],0))*Q217/1000,0)</f>
        <v>0</v>
      </c>
      <c r="S217" s="95"/>
      <c r="T217" s="172">
        <f>IFERROR(INDEX(Tbl_AvgPercCotton[Average % Cotton],MATCH(S217,Tbl_AvgPercCotton[Blends],0)),0)</f>
        <v>0</v>
      </c>
      <c r="U217" s="170"/>
      <c r="V217" s="96">
        <f t="shared" si="30"/>
        <v>0</v>
      </c>
      <c r="W217" s="31"/>
      <c r="X217" s="13"/>
      <c r="Y217" s="13"/>
    </row>
    <row r="218" spans="1:25">
      <c r="A218" s="35"/>
      <c r="B218" s="93" t="s">
        <v>157</v>
      </c>
      <c r="C218" s="97"/>
      <c r="D218" s="93"/>
      <c r="E218" s="94">
        <f t="shared" si="31"/>
        <v>0</v>
      </c>
      <c r="F218" s="94">
        <f>IFERROR(INDEX(Tbl_ProductList[Product Weight (g)],MATCH(B218 &amp; "|" &amp; C218,Tbl_ProductList[Product Weight Lookup],0)),0)</f>
        <v>0</v>
      </c>
      <c r="G218" s="150">
        <f>IFERROR(INDEX(Tbl_ApparelFabricTypes[Lint Conversion Factor],MATCH(D218,Tbl_ApparelFabricTypes[Product Fabric Type],0))*F218/1000,0)</f>
        <v>0</v>
      </c>
      <c r="H218" s="143"/>
      <c r="I218" s="172">
        <f>IFERROR(INDEX(Tbl_AvgPercCotton[Average % Cotton],MATCH(H218,Tbl_AvgPercCotton[Blends],0)),0)</f>
        <v>0</v>
      </c>
      <c r="J218" s="170"/>
      <c r="K218" s="96">
        <f t="shared" si="32"/>
        <v>0</v>
      </c>
      <c r="L218" s="42"/>
      <c r="M218" s="93" t="s">
        <v>149</v>
      </c>
      <c r="N218" s="113"/>
      <c r="O218" s="93"/>
      <c r="P218" s="94">
        <f t="shared" si="29"/>
        <v>0</v>
      </c>
      <c r="Q218" s="94">
        <f>IFERROR(INDEX(Tbl_ProductList[Product Weight (g)],MATCH(M218 &amp; "|" &amp; N218,Tbl_ProductList[Product Weight Lookup],0)),0)</f>
        <v>0</v>
      </c>
      <c r="R218" s="150">
        <f>IFERROR(INDEX(Tbl_HomeFabricTypes[Lint Conversion Factor],MATCH(O218,Tbl_HomeFabricTypes[Product Fabric Type],0))*Q218/1000,0)</f>
        <v>0</v>
      </c>
      <c r="S218" s="95"/>
      <c r="T218" s="172">
        <f>IFERROR(INDEX(Tbl_AvgPercCotton[Average % Cotton],MATCH(S218,Tbl_AvgPercCotton[Blends],0)),0)</f>
        <v>0</v>
      </c>
      <c r="U218" s="170"/>
      <c r="V218" s="96">
        <f t="shared" si="30"/>
        <v>0</v>
      </c>
      <c r="W218" s="19"/>
      <c r="X218" s="13"/>
      <c r="Y218" s="13"/>
    </row>
    <row r="219" spans="1:25">
      <c r="A219" s="35"/>
      <c r="B219" s="93" t="s">
        <v>157</v>
      </c>
      <c r="C219" s="97"/>
      <c r="D219" s="93"/>
      <c r="E219" s="94">
        <f t="shared" si="31"/>
        <v>0</v>
      </c>
      <c r="F219" s="94">
        <f>IFERROR(INDEX(Tbl_ProductList[Product Weight (g)],MATCH(B219 &amp; "|" &amp; C219,Tbl_ProductList[Product Weight Lookup],0)),0)</f>
        <v>0</v>
      </c>
      <c r="G219" s="150">
        <f>IFERROR(INDEX(Tbl_ApparelFabricTypes[Lint Conversion Factor],MATCH(D219,Tbl_ApparelFabricTypes[Product Fabric Type],0))*F219/1000,0)</f>
        <v>0</v>
      </c>
      <c r="H219" s="143"/>
      <c r="I219" s="172">
        <f>IFERROR(INDEX(Tbl_AvgPercCotton[Average % Cotton],MATCH(H219,Tbl_AvgPercCotton[Blends],0)),0)</f>
        <v>0</v>
      </c>
      <c r="J219" s="170"/>
      <c r="K219" s="96">
        <f t="shared" si="32"/>
        <v>0</v>
      </c>
      <c r="L219" s="42"/>
      <c r="M219" s="93" t="s">
        <v>149</v>
      </c>
      <c r="N219" s="113"/>
      <c r="O219" s="93"/>
      <c r="P219" s="94">
        <f t="shared" si="29"/>
        <v>0</v>
      </c>
      <c r="Q219" s="94">
        <f>IFERROR(INDEX(Tbl_ProductList[Product Weight (g)],MATCH(M219 &amp; "|" &amp; N219,Tbl_ProductList[Product Weight Lookup],0)),0)</f>
        <v>0</v>
      </c>
      <c r="R219" s="150">
        <f>IFERROR(INDEX(Tbl_HomeFabricTypes[Lint Conversion Factor],MATCH(O219,Tbl_HomeFabricTypes[Product Fabric Type],0))*Q219/1000,0)</f>
        <v>0</v>
      </c>
      <c r="S219" s="95"/>
      <c r="T219" s="172">
        <f>IFERROR(INDEX(Tbl_AvgPercCotton[Average % Cotton],MATCH(S219,Tbl_AvgPercCotton[Blends],0)),0)</f>
        <v>0</v>
      </c>
      <c r="U219" s="170"/>
      <c r="V219" s="96">
        <f t="shared" si="30"/>
        <v>0</v>
      </c>
      <c r="W219" s="29"/>
      <c r="X219" s="30"/>
      <c r="Y219" s="13"/>
    </row>
    <row r="220" spans="1:25">
      <c r="A220" s="35"/>
      <c r="B220" s="93" t="s">
        <v>157</v>
      </c>
      <c r="C220" s="97"/>
      <c r="D220" s="93"/>
      <c r="E220" s="94">
        <f t="shared" si="31"/>
        <v>0</v>
      </c>
      <c r="F220" s="94">
        <f>IFERROR(INDEX(Tbl_ProductList[Product Weight (g)],MATCH(B220 &amp; "|" &amp; C220,Tbl_ProductList[Product Weight Lookup],0)),0)</f>
        <v>0</v>
      </c>
      <c r="G220" s="150">
        <f>IFERROR(INDEX(Tbl_ApparelFabricTypes[Lint Conversion Factor],MATCH(D220,Tbl_ApparelFabricTypes[Product Fabric Type],0))*F220/1000,0)</f>
        <v>0</v>
      </c>
      <c r="H220" s="143"/>
      <c r="I220" s="172">
        <f>IFERROR(INDEX(Tbl_AvgPercCotton[Average % Cotton],MATCH(H220,Tbl_AvgPercCotton[Blends],0)),0)</f>
        <v>0</v>
      </c>
      <c r="J220" s="170"/>
      <c r="K220" s="96">
        <f t="shared" si="32"/>
        <v>0</v>
      </c>
      <c r="L220" s="42"/>
      <c r="M220" s="93" t="s">
        <v>149</v>
      </c>
      <c r="N220" s="113"/>
      <c r="O220" s="93"/>
      <c r="P220" s="94">
        <f t="shared" si="29"/>
        <v>0</v>
      </c>
      <c r="Q220" s="94">
        <f>IFERROR(INDEX(Tbl_ProductList[Product Weight (g)],MATCH(M220 &amp; "|" &amp; N220,Tbl_ProductList[Product Weight Lookup],0)),0)</f>
        <v>0</v>
      </c>
      <c r="R220" s="150">
        <f>IFERROR(INDEX(Tbl_HomeFabricTypes[Lint Conversion Factor],MATCH(O220,Tbl_HomeFabricTypes[Product Fabric Type],0))*Q220/1000,0)</f>
        <v>0</v>
      </c>
      <c r="S220" s="95"/>
      <c r="T220" s="172">
        <f>IFERROR(INDEX(Tbl_AvgPercCotton[Average % Cotton],MATCH(S220,Tbl_AvgPercCotton[Blends],0)),0)</f>
        <v>0</v>
      </c>
      <c r="U220" s="170"/>
      <c r="V220" s="96">
        <f t="shared" si="30"/>
        <v>0</v>
      </c>
      <c r="W220" s="19"/>
      <c r="X220" s="13"/>
      <c r="Y220" s="13"/>
    </row>
    <row r="221" spans="1:25">
      <c r="A221" s="35"/>
      <c r="B221" s="93" t="s">
        <v>157</v>
      </c>
      <c r="C221" s="97"/>
      <c r="D221" s="93"/>
      <c r="E221" s="94">
        <f t="shared" si="31"/>
        <v>0</v>
      </c>
      <c r="F221" s="94">
        <f>IFERROR(INDEX(Tbl_ProductList[Product Weight (g)],MATCH(B221 &amp; "|" &amp; C221,Tbl_ProductList[Product Weight Lookup],0)),0)</f>
        <v>0</v>
      </c>
      <c r="G221" s="150">
        <f>IFERROR(INDEX(Tbl_ApparelFabricTypes[Lint Conversion Factor],MATCH(D221,Tbl_ApparelFabricTypes[Product Fabric Type],0))*F221/1000,0)</f>
        <v>0</v>
      </c>
      <c r="H221" s="143"/>
      <c r="I221" s="172">
        <f>IFERROR(INDEX(Tbl_AvgPercCotton[Average % Cotton],MATCH(H221,Tbl_AvgPercCotton[Blends],0)),0)</f>
        <v>0</v>
      </c>
      <c r="J221" s="170"/>
      <c r="K221" s="96">
        <f t="shared" si="32"/>
        <v>0</v>
      </c>
      <c r="L221" s="42"/>
      <c r="M221" s="93" t="s">
        <v>149</v>
      </c>
      <c r="N221" s="113"/>
      <c r="O221" s="93"/>
      <c r="P221" s="94">
        <f t="shared" si="29"/>
        <v>0</v>
      </c>
      <c r="Q221" s="94">
        <f>IFERROR(INDEX(Tbl_ProductList[Product Weight (g)],MATCH(M221 &amp; "|" &amp; N221,Tbl_ProductList[Product Weight Lookup],0)),0)</f>
        <v>0</v>
      </c>
      <c r="R221" s="150">
        <f>IFERROR(INDEX(Tbl_HomeFabricTypes[Lint Conversion Factor],MATCH(O221,Tbl_HomeFabricTypes[Product Fabric Type],0))*Q221/1000,0)</f>
        <v>0</v>
      </c>
      <c r="S221" s="95"/>
      <c r="T221" s="172">
        <f>IFERROR(INDEX(Tbl_AvgPercCotton[Average % Cotton],MATCH(S221,Tbl_AvgPercCotton[Blends],0)),0)</f>
        <v>0</v>
      </c>
      <c r="U221" s="170"/>
      <c r="V221" s="96">
        <f t="shared" si="30"/>
        <v>0</v>
      </c>
      <c r="W221" s="19"/>
      <c r="X221" s="13"/>
      <c r="Y221" s="13"/>
    </row>
    <row r="222" spans="1:25">
      <c r="A222" s="35"/>
      <c r="B222" s="93" t="s">
        <v>157</v>
      </c>
      <c r="C222" s="97"/>
      <c r="D222" s="93"/>
      <c r="E222" s="94">
        <f t="shared" si="31"/>
        <v>0</v>
      </c>
      <c r="F222" s="94">
        <f>IFERROR(INDEX(Tbl_ProductList[Product Weight (g)],MATCH(B222 &amp; "|" &amp; C222,Tbl_ProductList[Product Weight Lookup],0)),0)</f>
        <v>0</v>
      </c>
      <c r="G222" s="150">
        <f>IFERROR(INDEX(Tbl_ApparelFabricTypes[Lint Conversion Factor],MATCH(D222,Tbl_ApparelFabricTypes[Product Fabric Type],0))*F222/1000,0)</f>
        <v>0</v>
      </c>
      <c r="H222" s="143"/>
      <c r="I222" s="172">
        <f>IFERROR(INDEX(Tbl_AvgPercCotton[Average % Cotton],MATCH(H222,Tbl_AvgPercCotton[Blends],0)),0)</f>
        <v>0</v>
      </c>
      <c r="J222" s="170"/>
      <c r="K222" s="96">
        <f t="shared" si="32"/>
        <v>0</v>
      </c>
      <c r="L222" s="42"/>
      <c r="M222" s="93" t="s">
        <v>149</v>
      </c>
      <c r="N222" s="113"/>
      <c r="O222" s="93"/>
      <c r="P222" s="94">
        <f t="shared" si="29"/>
        <v>0</v>
      </c>
      <c r="Q222" s="94">
        <f>IFERROR(INDEX(Tbl_ProductList[Product Weight (g)],MATCH(M222 &amp; "|" &amp; N222,Tbl_ProductList[Product Weight Lookup],0)),0)</f>
        <v>0</v>
      </c>
      <c r="R222" s="150">
        <f>IFERROR(INDEX(Tbl_HomeFabricTypes[Lint Conversion Factor],MATCH(O222,Tbl_HomeFabricTypes[Product Fabric Type],0))*Q222/1000,0)</f>
        <v>0</v>
      </c>
      <c r="S222" s="95"/>
      <c r="T222" s="172">
        <f>IFERROR(INDEX(Tbl_AvgPercCotton[Average % Cotton],MATCH(S222,Tbl_AvgPercCotton[Blends],0)),0)</f>
        <v>0</v>
      </c>
      <c r="U222" s="170"/>
      <c r="V222" s="96">
        <f t="shared" si="30"/>
        <v>0</v>
      </c>
      <c r="W222" s="19"/>
      <c r="X222" s="13"/>
      <c r="Y222" s="13"/>
    </row>
    <row r="223" spans="1:25">
      <c r="A223" s="35"/>
      <c r="B223" s="93" t="s">
        <v>157</v>
      </c>
      <c r="C223" s="97"/>
      <c r="D223" s="93"/>
      <c r="E223" s="94">
        <f t="shared" si="31"/>
        <v>0</v>
      </c>
      <c r="F223" s="94">
        <f>IFERROR(INDEX(Tbl_ProductList[Product Weight (g)],MATCH(B223 &amp; "|" &amp; C223,Tbl_ProductList[Product Weight Lookup],0)),0)</f>
        <v>0</v>
      </c>
      <c r="G223" s="150">
        <f>IFERROR(INDEX(Tbl_ApparelFabricTypes[Lint Conversion Factor],MATCH(D223,Tbl_ApparelFabricTypes[Product Fabric Type],0))*F223/1000,0)</f>
        <v>0</v>
      </c>
      <c r="H223" s="143"/>
      <c r="I223" s="172">
        <f>IFERROR(INDEX(Tbl_AvgPercCotton[Average % Cotton],MATCH(H223,Tbl_AvgPercCotton[Blends],0)),0)</f>
        <v>0</v>
      </c>
      <c r="J223" s="170"/>
      <c r="K223" s="96">
        <f t="shared" si="32"/>
        <v>0</v>
      </c>
      <c r="L223" s="42"/>
      <c r="M223" s="93" t="s">
        <v>149</v>
      </c>
      <c r="N223" s="113"/>
      <c r="O223" s="93"/>
      <c r="P223" s="94">
        <f t="shared" si="29"/>
        <v>0</v>
      </c>
      <c r="Q223" s="94">
        <f>IFERROR(INDEX(Tbl_ProductList[Product Weight (g)],MATCH(M223 &amp; "|" &amp; N223,Tbl_ProductList[Product Weight Lookup],0)),0)</f>
        <v>0</v>
      </c>
      <c r="R223" s="150">
        <f>IFERROR(INDEX(Tbl_HomeFabricTypes[Lint Conversion Factor],MATCH(O223,Tbl_HomeFabricTypes[Product Fabric Type],0))*Q223/1000,0)</f>
        <v>0</v>
      </c>
      <c r="S223" s="95"/>
      <c r="T223" s="172">
        <f>IFERROR(INDEX(Tbl_AvgPercCotton[Average % Cotton],MATCH(S223,Tbl_AvgPercCotton[Blends],0)),0)</f>
        <v>0</v>
      </c>
      <c r="U223" s="170"/>
      <c r="V223" s="96">
        <f t="shared" si="30"/>
        <v>0</v>
      </c>
      <c r="W223" s="19"/>
      <c r="X223" s="13"/>
      <c r="Y223" s="13"/>
    </row>
    <row r="224" spans="1:25" ht="15.6">
      <c r="A224" s="35"/>
      <c r="B224" s="93" t="s">
        <v>157</v>
      </c>
      <c r="C224" s="97"/>
      <c r="D224" s="93"/>
      <c r="E224" s="94">
        <f t="shared" si="31"/>
        <v>0</v>
      </c>
      <c r="F224" s="94">
        <f>IFERROR(INDEX(Tbl_ProductList[Product Weight (g)],MATCH(B224 &amp; "|" &amp; C224,Tbl_ProductList[Product Weight Lookup],0)),0)</f>
        <v>0</v>
      </c>
      <c r="G224" s="150">
        <f>IFERROR(INDEX(Tbl_ApparelFabricTypes[Lint Conversion Factor],MATCH(D224,Tbl_ApparelFabricTypes[Product Fabric Type],0))*F224/1000,0)</f>
        <v>0</v>
      </c>
      <c r="H224" s="143"/>
      <c r="I224" s="172">
        <f>IFERROR(INDEX(Tbl_AvgPercCotton[Average % Cotton],MATCH(H224,Tbl_AvgPercCotton[Blends],0)),0)</f>
        <v>0</v>
      </c>
      <c r="J224" s="170"/>
      <c r="K224" s="96">
        <f t="shared" si="32"/>
        <v>0</v>
      </c>
      <c r="L224" s="42"/>
      <c r="M224" s="231"/>
      <c r="N224" s="382" t="s">
        <v>162</v>
      </c>
      <c r="O224" s="383"/>
      <c r="P224" s="383"/>
      <c r="Q224" s="383"/>
      <c r="R224" s="383"/>
      <c r="S224" s="383"/>
      <c r="T224" s="383"/>
      <c r="U224" s="383"/>
      <c r="V224" s="384"/>
      <c r="W224" s="19"/>
      <c r="X224" s="13"/>
      <c r="Y224" s="13"/>
    </row>
    <row r="225" spans="1:25">
      <c r="A225" s="35"/>
      <c r="B225" s="93" t="s">
        <v>157</v>
      </c>
      <c r="C225" s="97"/>
      <c r="D225" s="93"/>
      <c r="E225" s="94">
        <f t="shared" si="31"/>
        <v>0</v>
      </c>
      <c r="F225" s="94">
        <f>IFERROR(INDEX(Tbl_ProductList[Product Weight (g)],MATCH(B225 &amp; "|" &amp; C225,Tbl_ProductList[Product Weight Lookup],0)),0)</f>
        <v>0</v>
      </c>
      <c r="G225" s="150">
        <f>IFERROR(INDEX(Tbl_ApparelFabricTypes[Lint Conversion Factor],MATCH(D225,Tbl_ApparelFabricTypes[Product Fabric Type],0))*F225/1000,0)</f>
        <v>0</v>
      </c>
      <c r="H225" s="143"/>
      <c r="I225" s="172">
        <f>IFERROR(INDEX(Tbl_AvgPercCotton[Average % Cotton],MATCH(H225,Tbl_AvgPercCotton[Blends],0)),0)</f>
        <v>0</v>
      </c>
      <c r="J225" s="170"/>
      <c r="K225" s="96">
        <f t="shared" si="32"/>
        <v>0</v>
      </c>
      <c r="L225" s="42"/>
      <c r="M225" s="93" t="s">
        <v>163</v>
      </c>
      <c r="N225" s="113" t="s">
        <v>164</v>
      </c>
      <c r="O225" s="93"/>
      <c r="P225" s="94">
        <f t="shared" ref="P225:P248" si="33">IF(O225&lt;="",1,0)*U225*T225</f>
        <v>0</v>
      </c>
      <c r="Q225" s="94">
        <f>IFERROR(INDEX(Tbl_ProductList[Product Weight (g)],MATCH(M225 &amp; "|" &amp; N225,Tbl_ProductList[Product Weight Lookup],0)),0)</f>
        <v>630</v>
      </c>
      <c r="R225" s="150">
        <f>IFERROR(INDEX(Tbl_HomeFabricTypes[Lint Conversion Factor],MATCH(O225,Tbl_HomeFabricTypes[Product Fabric Type],0))*Q225/1000,0)</f>
        <v>0</v>
      </c>
      <c r="S225" s="95"/>
      <c r="T225" s="172">
        <f>IFERROR(INDEX(Tbl_AvgPercCotton[Average % Cotton],MATCH(S225,Tbl_AvgPercCotton[Blends],0)),0)</f>
        <v>0</v>
      </c>
      <c r="U225" s="170"/>
      <c r="V225" s="96">
        <f t="shared" ref="V225:V248" si="34">R225*(T225)*U225</f>
        <v>0</v>
      </c>
      <c r="W225" s="31"/>
      <c r="X225" s="13"/>
      <c r="Y225" s="13"/>
    </row>
    <row r="226" spans="1:25">
      <c r="A226" s="35"/>
      <c r="B226" s="93" t="s">
        <v>157</v>
      </c>
      <c r="C226" s="97"/>
      <c r="D226" s="93"/>
      <c r="E226" s="94">
        <f t="shared" si="31"/>
        <v>0</v>
      </c>
      <c r="F226" s="94">
        <f>IFERROR(INDEX(Tbl_ProductList[Product Weight (g)],MATCH(B226 &amp; "|" &amp; C226,Tbl_ProductList[Product Weight Lookup],0)),0)</f>
        <v>0</v>
      </c>
      <c r="G226" s="150">
        <f>IFERROR(INDEX(Tbl_ApparelFabricTypes[Lint Conversion Factor],MATCH(D226,Tbl_ApparelFabricTypes[Product Fabric Type],0))*F226/1000,0)</f>
        <v>0</v>
      </c>
      <c r="H226" s="143"/>
      <c r="I226" s="172">
        <f>IFERROR(INDEX(Tbl_AvgPercCotton[Average % Cotton],MATCH(H226,Tbl_AvgPercCotton[Blends],0)),0)</f>
        <v>0</v>
      </c>
      <c r="J226" s="170"/>
      <c r="K226" s="96">
        <f t="shared" si="32"/>
        <v>0</v>
      </c>
      <c r="L226" s="42"/>
      <c r="M226" s="93" t="s">
        <v>163</v>
      </c>
      <c r="N226" s="113" t="s">
        <v>165</v>
      </c>
      <c r="O226" s="93"/>
      <c r="P226" s="94">
        <f t="shared" si="33"/>
        <v>0</v>
      </c>
      <c r="Q226" s="94">
        <f>IFERROR(INDEX(Tbl_ProductList[Product Weight (g)],MATCH(M226 &amp; "|" &amp; N226,Tbl_ProductList[Product Weight Lookup],0)),0)</f>
        <v>840</v>
      </c>
      <c r="R226" s="150">
        <f>IFERROR(INDEX(Tbl_HomeFabricTypes[Lint Conversion Factor],MATCH(O226,Tbl_HomeFabricTypes[Product Fabric Type],0))*Q226/1000,0)</f>
        <v>0</v>
      </c>
      <c r="S226" s="95"/>
      <c r="T226" s="172">
        <f>IFERROR(INDEX(Tbl_AvgPercCotton[Average % Cotton],MATCH(S226,Tbl_AvgPercCotton[Blends],0)),0)</f>
        <v>0</v>
      </c>
      <c r="U226" s="170"/>
      <c r="V226" s="96">
        <f t="shared" si="34"/>
        <v>0</v>
      </c>
      <c r="W226" s="19"/>
      <c r="X226" s="13"/>
      <c r="Y226" s="13"/>
    </row>
    <row r="227" spans="1:25">
      <c r="A227" s="35"/>
      <c r="B227" s="225"/>
      <c r="C227" s="74"/>
      <c r="D227" s="74"/>
      <c r="E227" s="74"/>
      <c r="F227" s="74"/>
      <c r="G227" s="74"/>
      <c r="H227" s="145"/>
      <c r="I227" s="64"/>
      <c r="J227" s="67"/>
      <c r="K227" s="66"/>
      <c r="L227" s="42"/>
      <c r="M227" s="93" t="s">
        <v>163</v>
      </c>
      <c r="N227" s="113" t="s">
        <v>166</v>
      </c>
      <c r="O227" s="93"/>
      <c r="P227" s="94">
        <f t="shared" si="33"/>
        <v>0</v>
      </c>
      <c r="Q227" s="94">
        <f>IFERROR(INDEX(Tbl_ProductList[Product Weight (g)],MATCH(M227 &amp; "|" &amp; N227,Tbl_ProductList[Product Weight Lookup],0)),0)</f>
        <v>1000</v>
      </c>
      <c r="R227" s="150">
        <f>IFERROR(INDEX(Tbl_HomeFabricTypes[Lint Conversion Factor],MATCH(O227,Tbl_HomeFabricTypes[Product Fabric Type],0))*Q227/1000,0)</f>
        <v>0</v>
      </c>
      <c r="S227" s="95"/>
      <c r="T227" s="172">
        <f>IFERROR(INDEX(Tbl_AvgPercCotton[Average % Cotton],MATCH(S227,Tbl_AvgPercCotton[Blends],0)),0)</f>
        <v>0</v>
      </c>
      <c r="U227" s="170"/>
      <c r="V227" s="96">
        <f t="shared" si="34"/>
        <v>0</v>
      </c>
      <c r="W227" s="19"/>
      <c r="X227" s="13"/>
      <c r="Y227" s="13"/>
    </row>
    <row r="228" spans="1:25" ht="15.6">
      <c r="A228" s="35"/>
      <c r="B228" s="222"/>
      <c r="C228" s="210" t="s">
        <v>36</v>
      </c>
      <c r="D228" s="210"/>
      <c r="E228" s="210"/>
      <c r="F228" s="211"/>
      <c r="G228" s="211"/>
      <c r="H228" s="212"/>
      <c r="I228" s="207"/>
      <c r="J228" s="213"/>
      <c r="K228" s="209"/>
      <c r="L228" s="42"/>
      <c r="M228" s="93" t="s">
        <v>163</v>
      </c>
      <c r="N228" s="100" t="s">
        <v>167</v>
      </c>
      <c r="O228" s="93"/>
      <c r="P228" s="94">
        <f t="shared" si="33"/>
        <v>0</v>
      </c>
      <c r="Q228" s="94">
        <f>IFERROR(INDEX(Tbl_ProductList[Product Weight (g)],MATCH(M228 &amp; "|" &amp; N228,Tbl_ProductList[Product Weight Lookup],0)),0)</f>
        <v>150</v>
      </c>
      <c r="R228" s="150">
        <f>IFERROR(INDEX(Tbl_HomeFabricTypes[Lint Conversion Factor],MATCH(O228,Tbl_HomeFabricTypes[Product Fabric Type],0))*Q228/1000,0)</f>
        <v>0</v>
      </c>
      <c r="S228" s="95"/>
      <c r="T228" s="172">
        <f>IFERROR(INDEX(Tbl_AvgPercCotton[Average % Cotton],MATCH(S228,Tbl_AvgPercCotton[Blends],0)),0)</f>
        <v>0</v>
      </c>
      <c r="U228" s="170"/>
      <c r="V228" s="96">
        <f t="shared" si="34"/>
        <v>0</v>
      </c>
      <c r="W228" s="19"/>
      <c r="X228" s="13"/>
      <c r="Y228" s="13"/>
    </row>
    <row r="229" spans="1:25" ht="15.6">
      <c r="A229" s="35"/>
      <c r="B229" s="224"/>
      <c r="C229" s="239" t="s">
        <v>168</v>
      </c>
      <c r="D229" s="240"/>
      <c r="E229" s="240"/>
      <c r="F229" s="240"/>
      <c r="G229" s="240"/>
      <c r="H229" s="240"/>
      <c r="I229" s="240"/>
      <c r="J229" s="240"/>
      <c r="K229" s="241"/>
      <c r="L229" s="42"/>
      <c r="M229" s="93" t="s">
        <v>163</v>
      </c>
      <c r="N229" s="113" t="s">
        <v>169</v>
      </c>
      <c r="O229" s="93"/>
      <c r="P229" s="94">
        <f t="shared" si="33"/>
        <v>0</v>
      </c>
      <c r="Q229" s="94">
        <f>IFERROR(INDEX(Tbl_ProductList[Product Weight (g)],MATCH(M229 &amp; "|" &amp; N229,Tbl_ProductList[Product Weight Lookup],0)),0)</f>
        <v>150</v>
      </c>
      <c r="R229" s="150">
        <f>IFERROR(INDEX(Tbl_HomeFabricTypes[Lint Conversion Factor],MATCH(O229,Tbl_HomeFabricTypes[Product Fabric Type],0))*Q229/1000,0)</f>
        <v>0</v>
      </c>
      <c r="S229" s="95"/>
      <c r="T229" s="172">
        <f>IFERROR(INDEX(Tbl_AvgPercCotton[Average % Cotton],MATCH(S229,Tbl_AvgPercCotton[Blends],0)),0)</f>
        <v>0</v>
      </c>
      <c r="U229" s="170"/>
      <c r="V229" s="96">
        <f t="shared" si="34"/>
        <v>0</v>
      </c>
      <c r="W229" s="31"/>
      <c r="X229" s="13"/>
      <c r="Y229" s="13"/>
    </row>
    <row r="230" spans="1:25">
      <c r="A230" s="35"/>
      <c r="B230" s="93" t="s">
        <v>170</v>
      </c>
      <c r="C230" s="97" t="s">
        <v>131</v>
      </c>
      <c r="D230" s="93"/>
      <c r="E230" s="94">
        <f t="shared" ref="E230:E249" si="35">IF(D230&lt;="",1,0)*J230*I230</f>
        <v>0</v>
      </c>
      <c r="F230" s="94">
        <f>IFERROR(INDEX(Tbl_ProductList[Product Weight (g)],MATCH(B230 &amp; "|" &amp; C230,Tbl_ProductList[Product Weight Lookup],0)),0)</f>
        <v>1600</v>
      </c>
      <c r="G230" s="150">
        <f>IFERROR(INDEX(Tbl_ApparelFabricTypes[Lint Conversion Factor],MATCH(D230,Tbl_ApparelFabricTypes[Product Fabric Type],0))*F230/1000,0)</f>
        <v>0</v>
      </c>
      <c r="H230" s="143"/>
      <c r="I230" s="172">
        <f>IFERROR(INDEX(Tbl_AvgPercCotton[Average % Cotton],MATCH(H230,Tbl_AvgPercCotton[Blends],0)),0)</f>
        <v>0</v>
      </c>
      <c r="J230" s="170"/>
      <c r="K230" s="96">
        <f t="shared" ref="K230:K249" si="36">G230*(I230)*J230</f>
        <v>0</v>
      </c>
      <c r="L230" s="42"/>
      <c r="M230" s="93" t="s">
        <v>163</v>
      </c>
      <c r="N230" s="100" t="s">
        <v>171</v>
      </c>
      <c r="O230" s="93"/>
      <c r="P230" s="94">
        <f t="shared" si="33"/>
        <v>0</v>
      </c>
      <c r="Q230" s="94">
        <f>IFERROR(INDEX(Tbl_ProductList[Product Weight (g)],MATCH(M230 &amp; "|" &amp; N230,Tbl_ProductList[Product Weight Lookup],0)),0)</f>
        <v>500</v>
      </c>
      <c r="R230" s="150">
        <f>IFERROR(INDEX(Tbl_HomeFabricTypes[Lint Conversion Factor],MATCH(O230,Tbl_HomeFabricTypes[Product Fabric Type],0))*Q230/1000,0)</f>
        <v>0</v>
      </c>
      <c r="S230" s="95"/>
      <c r="T230" s="172">
        <f>IFERROR(INDEX(Tbl_AvgPercCotton[Average % Cotton],MATCH(S230,Tbl_AvgPercCotton[Blends],0)),0)</f>
        <v>0</v>
      </c>
      <c r="U230" s="170"/>
      <c r="V230" s="96">
        <f t="shared" si="34"/>
        <v>0</v>
      </c>
      <c r="W230" s="19"/>
      <c r="X230" s="13"/>
      <c r="Y230" s="13"/>
    </row>
    <row r="231" spans="1:25">
      <c r="A231" s="35"/>
      <c r="B231" s="93" t="s">
        <v>170</v>
      </c>
      <c r="C231" s="97" t="s">
        <v>132</v>
      </c>
      <c r="D231" s="93"/>
      <c r="E231" s="94">
        <f t="shared" si="35"/>
        <v>0</v>
      </c>
      <c r="F231" s="94">
        <f>IFERROR(INDEX(Tbl_ProductList[Product Weight (g)],MATCH(B231 &amp; "|" &amp; C231,Tbl_ProductList[Product Weight Lookup],0)),0)</f>
        <v>90</v>
      </c>
      <c r="G231" s="150">
        <f>IFERROR(INDEX(Tbl_ApparelFabricTypes[Lint Conversion Factor],MATCH(D231,Tbl_ApparelFabricTypes[Product Fabric Type],0))*F231/1000,0)</f>
        <v>0</v>
      </c>
      <c r="H231" s="143"/>
      <c r="I231" s="172">
        <f>IFERROR(INDEX(Tbl_AvgPercCotton[Average % Cotton],MATCH(H231,Tbl_AvgPercCotton[Blends],0)),0)</f>
        <v>0</v>
      </c>
      <c r="J231" s="170"/>
      <c r="K231" s="96">
        <f t="shared" si="36"/>
        <v>0</v>
      </c>
      <c r="L231" s="42"/>
      <c r="M231" s="93" t="s">
        <v>163</v>
      </c>
      <c r="N231" s="113"/>
      <c r="O231" s="93"/>
      <c r="P231" s="94">
        <f t="shared" si="33"/>
        <v>0</v>
      </c>
      <c r="Q231" s="94">
        <f>IFERROR(INDEX(Tbl_ProductList[Product Weight (g)],MATCH(M231 &amp; "|" &amp; N231,Tbl_ProductList[Product Weight Lookup],0)),0)</f>
        <v>0</v>
      </c>
      <c r="R231" s="150">
        <f>IFERROR(INDEX(Tbl_HomeFabricTypes[Lint Conversion Factor],MATCH(O231,Tbl_HomeFabricTypes[Product Fabric Type],0))*Q231/1000,0)</f>
        <v>0</v>
      </c>
      <c r="S231" s="95"/>
      <c r="T231" s="172">
        <f>IFERROR(INDEX(Tbl_AvgPercCotton[Average % Cotton],MATCH(S231,Tbl_AvgPercCotton[Blends],0)),0)</f>
        <v>0</v>
      </c>
      <c r="U231" s="170"/>
      <c r="V231" s="96">
        <f t="shared" si="34"/>
        <v>0</v>
      </c>
      <c r="W231" s="19"/>
      <c r="X231" s="13"/>
      <c r="Y231" s="13"/>
    </row>
    <row r="232" spans="1:25">
      <c r="A232" s="35"/>
      <c r="B232" s="93" t="s">
        <v>170</v>
      </c>
      <c r="C232" s="97" t="s">
        <v>172</v>
      </c>
      <c r="D232" s="93"/>
      <c r="E232" s="94">
        <f t="shared" si="35"/>
        <v>0</v>
      </c>
      <c r="F232" s="94">
        <f>IFERROR(INDEX(Tbl_ProductList[Product Weight (g)],MATCH(B232 &amp; "|" &amp; C232,Tbl_ProductList[Product Weight Lookup],0)),0)</f>
        <v>300</v>
      </c>
      <c r="G232" s="150">
        <f>IFERROR(INDEX(Tbl_ApparelFabricTypes[Lint Conversion Factor],MATCH(D232,Tbl_ApparelFabricTypes[Product Fabric Type],0))*F232/1000,0)</f>
        <v>0</v>
      </c>
      <c r="H232" s="143"/>
      <c r="I232" s="172">
        <f>IFERROR(INDEX(Tbl_AvgPercCotton[Average % Cotton],MATCH(H232,Tbl_AvgPercCotton[Blends],0)),0)</f>
        <v>0</v>
      </c>
      <c r="J232" s="170"/>
      <c r="K232" s="96">
        <f t="shared" si="36"/>
        <v>0</v>
      </c>
      <c r="L232" s="42"/>
      <c r="M232" s="93" t="s">
        <v>163</v>
      </c>
      <c r="N232" s="113"/>
      <c r="O232" s="93"/>
      <c r="P232" s="94">
        <f t="shared" si="33"/>
        <v>0</v>
      </c>
      <c r="Q232" s="94">
        <f>IFERROR(INDEX(Tbl_ProductList[Product Weight (g)],MATCH(M232 &amp; "|" &amp; N232,Tbl_ProductList[Product Weight Lookup],0)),0)</f>
        <v>0</v>
      </c>
      <c r="R232" s="150">
        <f>IFERROR(INDEX(Tbl_HomeFabricTypes[Lint Conversion Factor],MATCH(O232,Tbl_HomeFabricTypes[Product Fabric Type],0))*Q232/1000,0)</f>
        <v>0</v>
      </c>
      <c r="S232" s="95"/>
      <c r="T232" s="172">
        <f>IFERROR(INDEX(Tbl_AvgPercCotton[Average % Cotton],MATCH(S232,Tbl_AvgPercCotton[Blends],0)),0)</f>
        <v>0</v>
      </c>
      <c r="U232" s="170"/>
      <c r="V232" s="96">
        <f t="shared" si="34"/>
        <v>0</v>
      </c>
      <c r="W232" s="19"/>
      <c r="X232" s="13"/>
      <c r="Y232" s="13"/>
    </row>
    <row r="233" spans="1:25">
      <c r="A233" s="35"/>
      <c r="B233" s="93" t="s">
        <v>170</v>
      </c>
      <c r="C233" s="97" t="s">
        <v>78</v>
      </c>
      <c r="D233" s="93"/>
      <c r="E233" s="94">
        <f t="shared" si="35"/>
        <v>0</v>
      </c>
      <c r="F233" s="94">
        <f>IFERROR(INDEX(Tbl_ProductList[Product Weight (g)],MATCH(B233 &amp; "|" &amp; C233,Tbl_ProductList[Product Weight Lookup],0)),0)</f>
        <v>0</v>
      </c>
      <c r="G233" s="150">
        <f>IFERROR(INDEX(Tbl_ApparelFabricTypes[Lint Conversion Factor],MATCH(D233,Tbl_ApparelFabricTypes[Product Fabric Type],0))*F233/1000,0)</f>
        <v>0</v>
      </c>
      <c r="H233" s="143"/>
      <c r="I233" s="172">
        <f>IFERROR(INDEX(Tbl_AvgPercCotton[Average % Cotton],MATCH(H233,Tbl_AvgPercCotton[Blends],0)),0)</f>
        <v>0</v>
      </c>
      <c r="J233" s="170"/>
      <c r="K233" s="96">
        <f t="shared" si="36"/>
        <v>0</v>
      </c>
      <c r="L233" s="42"/>
      <c r="M233" s="93" t="s">
        <v>163</v>
      </c>
      <c r="N233" s="113"/>
      <c r="O233" s="93"/>
      <c r="P233" s="94">
        <f t="shared" si="33"/>
        <v>0</v>
      </c>
      <c r="Q233" s="94">
        <f>IFERROR(INDEX(Tbl_ProductList[Product Weight (g)],MATCH(M233 &amp; "|" &amp; N233,Tbl_ProductList[Product Weight Lookup],0)),0)</f>
        <v>0</v>
      </c>
      <c r="R233" s="150">
        <f>IFERROR(INDEX(Tbl_HomeFabricTypes[Lint Conversion Factor],MATCH(O233,Tbl_HomeFabricTypes[Product Fabric Type],0))*Q233/1000,0)</f>
        <v>0</v>
      </c>
      <c r="S233" s="95"/>
      <c r="T233" s="172">
        <f>IFERROR(INDEX(Tbl_AvgPercCotton[Average % Cotton],MATCH(S233,Tbl_AvgPercCotton[Blends],0)),0)</f>
        <v>0</v>
      </c>
      <c r="U233" s="170"/>
      <c r="V233" s="96">
        <f t="shared" si="34"/>
        <v>0</v>
      </c>
      <c r="W233" s="19"/>
      <c r="X233" s="13"/>
      <c r="Y233" s="13"/>
    </row>
    <row r="234" spans="1:25">
      <c r="A234" s="35"/>
      <c r="B234" s="93" t="s">
        <v>170</v>
      </c>
      <c r="C234" s="97" t="s">
        <v>134</v>
      </c>
      <c r="D234" s="93"/>
      <c r="E234" s="94">
        <f t="shared" si="35"/>
        <v>0</v>
      </c>
      <c r="F234" s="94">
        <f>IFERROR(INDEX(Tbl_ProductList[Product Weight (g)],MATCH(B234 &amp; "|" &amp; C234,Tbl_ProductList[Product Weight Lookup],0)),0)</f>
        <v>110</v>
      </c>
      <c r="G234" s="150">
        <f>IFERROR(INDEX(Tbl_ApparelFabricTypes[Lint Conversion Factor],MATCH(D234,Tbl_ApparelFabricTypes[Product Fabric Type],0))*F234/1000,0)</f>
        <v>0</v>
      </c>
      <c r="H234" s="143"/>
      <c r="I234" s="172">
        <f>IFERROR(INDEX(Tbl_AvgPercCotton[Average % Cotton],MATCH(H234,Tbl_AvgPercCotton[Blends],0)),0)</f>
        <v>0</v>
      </c>
      <c r="J234" s="170"/>
      <c r="K234" s="96">
        <f t="shared" si="36"/>
        <v>0</v>
      </c>
      <c r="L234" s="42"/>
      <c r="M234" s="93" t="s">
        <v>163</v>
      </c>
      <c r="N234" s="100"/>
      <c r="O234" s="93"/>
      <c r="P234" s="94">
        <f t="shared" si="33"/>
        <v>0</v>
      </c>
      <c r="Q234" s="94">
        <f>IFERROR(INDEX(Tbl_ProductList[Product Weight (g)],MATCH(M234 &amp; "|" &amp; N234,Tbl_ProductList[Product Weight Lookup],0)),0)</f>
        <v>0</v>
      </c>
      <c r="R234" s="150">
        <f>IFERROR(INDEX(Tbl_HomeFabricTypes[Lint Conversion Factor],MATCH(O234,Tbl_HomeFabricTypes[Product Fabric Type],0))*Q234/1000,0)</f>
        <v>0</v>
      </c>
      <c r="S234" s="95"/>
      <c r="T234" s="172">
        <f>IFERROR(INDEX(Tbl_AvgPercCotton[Average % Cotton],MATCH(S234,Tbl_AvgPercCotton[Blends],0)),0)</f>
        <v>0</v>
      </c>
      <c r="U234" s="170"/>
      <c r="V234" s="96">
        <f t="shared" si="34"/>
        <v>0</v>
      </c>
      <c r="W234" s="19"/>
      <c r="X234" s="13"/>
      <c r="Y234" s="13"/>
    </row>
    <row r="235" spans="1:25">
      <c r="A235" s="35"/>
      <c r="B235" s="93" t="s">
        <v>170</v>
      </c>
      <c r="C235" s="97"/>
      <c r="D235" s="93"/>
      <c r="E235" s="94">
        <f t="shared" si="35"/>
        <v>0</v>
      </c>
      <c r="F235" s="94">
        <f>IFERROR(INDEX(Tbl_ProductList[Product Weight (g)],MATCH(B235 &amp; "|" &amp; C235,Tbl_ProductList[Product Weight Lookup],0)),0)</f>
        <v>0</v>
      </c>
      <c r="G235" s="150">
        <f>IFERROR(INDEX(Tbl_ApparelFabricTypes[Lint Conversion Factor],MATCH(D235,Tbl_ApparelFabricTypes[Product Fabric Type],0))*F235/1000,0)</f>
        <v>0</v>
      </c>
      <c r="H235" s="143"/>
      <c r="I235" s="172">
        <f>IFERROR(INDEX(Tbl_AvgPercCotton[Average % Cotton],MATCH(H235,Tbl_AvgPercCotton[Blends],0)),0)</f>
        <v>0</v>
      </c>
      <c r="J235" s="170"/>
      <c r="K235" s="96">
        <f t="shared" si="36"/>
        <v>0</v>
      </c>
      <c r="L235" s="42"/>
      <c r="M235" s="93" t="s">
        <v>163</v>
      </c>
      <c r="N235" s="113"/>
      <c r="O235" s="93"/>
      <c r="P235" s="94">
        <f t="shared" si="33"/>
        <v>0</v>
      </c>
      <c r="Q235" s="94">
        <f>IFERROR(INDEX(Tbl_ProductList[Product Weight (g)],MATCH(M235 &amp; "|" &amp; N235,Tbl_ProductList[Product Weight Lookup],0)),0)</f>
        <v>0</v>
      </c>
      <c r="R235" s="150">
        <f>IFERROR(INDEX(Tbl_HomeFabricTypes[Lint Conversion Factor],MATCH(O235,Tbl_HomeFabricTypes[Product Fabric Type],0))*Q235/1000,0)</f>
        <v>0</v>
      </c>
      <c r="S235" s="95"/>
      <c r="T235" s="172">
        <f>IFERROR(INDEX(Tbl_AvgPercCotton[Average % Cotton],MATCH(S235,Tbl_AvgPercCotton[Blends],0)),0)</f>
        <v>0</v>
      </c>
      <c r="U235" s="170"/>
      <c r="V235" s="96">
        <f t="shared" si="34"/>
        <v>0</v>
      </c>
      <c r="W235" s="19"/>
      <c r="X235" s="13"/>
      <c r="Y235" s="13"/>
    </row>
    <row r="236" spans="1:25">
      <c r="A236" s="35"/>
      <c r="B236" s="93" t="s">
        <v>170</v>
      </c>
      <c r="C236" s="97"/>
      <c r="D236" s="93"/>
      <c r="E236" s="94">
        <f t="shared" si="35"/>
        <v>0</v>
      </c>
      <c r="F236" s="94">
        <f>IFERROR(INDEX(Tbl_ProductList[Product Weight (g)],MATCH(B236 &amp; "|" &amp; C236,Tbl_ProductList[Product Weight Lookup],0)),0)</f>
        <v>0</v>
      </c>
      <c r="G236" s="150">
        <f>IFERROR(INDEX(Tbl_ApparelFabricTypes[Lint Conversion Factor],MATCH(D236,Tbl_ApparelFabricTypes[Product Fabric Type],0))*F236/1000,0)</f>
        <v>0</v>
      </c>
      <c r="H236" s="143"/>
      <c r="I236" s="172">
        <f>IFERROR(INDEX(Tbl_AvgPercCotton[Average % Cotton],MATCH(H236,Tbl_AvgPercCotton[Blends],0)),0)</f>
        <v>0</v>
      </c>
      <c r="J236" s="170"/>
      <c r="K236" s="96">
        <f t="shared" si="36"/>
        <v>0</v>
      </c>
      <c r="L236" s="42"/>
      <c r="M236" s="93" t="s">
        <v>163</v>
      </c>
      <c r="N236" s="100"/>
      <c r="O236" s="93"/>
      <c r="P236" s="94">
        <f t="shared" si="33"/>
        <v>0</v>
      </c>
      <c r="Q236" s="94">
        <f>IFERROR(INDEX(Tbl_ProductList[Product Weight (g)],MATCH(M236 &amp; "|" &amp; N236,Tbl_ProductList[Product Weight Lookup],0)),0)</f>
        <v>0</v>
      </c>
      <c r="R236" s="150">
        <f>IFERROR(INDEX(Tbl_HomeFabricTypes[Lint Conversion Factor],MATCH(O236,Tbl_HomeFabricTypes[Product Fabric Type],0))*Q236/1000,0)</f>
        <v>0</v>
      </c>
      <c r="S236" s="95"/>
      <c r="T236" s="172">
        <f>IFERROR(INDEX(Tbl_AvgPercCotton[Average % Cotton],MATCH(S236,Tbl_AvgPercCotton[Blends],0)),0)</f>
        <v>0</v>
      </c>
      <c r="U236" s="170"/>
      <c r="V236" s="96">
        <f t="shared" si="34"/>
        <v>0</v>
      </c>
      <c r="W236" s="19"/>
      <c r="X236" s="13"/>
      <c r="Y236" s="13"/>
    </row>
    <row r="237" spans="1:25">
      <c r="A237" s="35"/>
      <c r="B237" s="93" t="s">
        <v>170</v>
      </c>
      <c r="C237" s="97"/>
      <c r="D237" s="93"/>
      <c r="E237" s="94">
        <f t="shared" si="35"/>
        <v>0</v>
      </c>
      <c r="F237" s="94">
        <f>IFERROR(INDEX(Tbl_ProductList[Product Weight (g)],MATCH(B237 &amp; "|" &amp; C237,Tbl_ProductList[Product Weight Lookup],0)),0)</f>
        <v>0</v>
      </c>
      <c r="G237" s="150">
        <f>IFERROR(INDEX(Tbl_ApparelFabricTypes[Lint Conversion Factor],MATCH(D237,Tbl_ApparelFabricTypes[Product Fabric Type],0))*F237/1000,0)</f>
        <v>0</v>
      </c>
      <c r="H237" s="143"/>
      <c r="I237" s="172">
        <f>IFERROR(INDEX(Tbl_AvgPercCotton[Average % Cotton],MATCH(H237,Tbl_AvgPercCotton[Blends],0)),0)</f>
        <v>0</v>
      </c>
      <c r="J237" s="170"/>
      <c r="K237" s="96">
        <f t="shared" si="36"/>
        <v>0</v>
      </c>
      <c r="L237" s="42"/>
      <c r="M237" s="93" t="s">
        <v>163</v>
      </c>
      <c r="N237" s="113"/>
      <c r="O237" s="93"/>
      <c r="P237" s="94">
        <f t="shared" si="33"/>
        <v>0</v>
      </c>
      <c r="Q237" s="94">
        <f>IFERROR(INDEX(Tbl_ProductList[Product Weight (g)],MATCH(M237 &amp; "|" &amp; N237,Tbl_ProductList[Product Weight Lookup],0)),0)</f>
        <v>0</v>
      </c>
      <c r="R237" s="150">
        <f>IFERROR(INDEX(Tbl_HomeFabricTypes[Lint Conversion Factor],MATCH(O237,Tbl_HomeFabricTypes[Product Fabric Type],0))*Q237/1000,0)</f>
        <v>0</v>
      </c>
      <c r="S237" s="95"/>
      <c r="T237" s="172">
        <f>IFERROR(INDEX(Tbl_AvgPercCotton[Average % Cotton],MATCH(S237,Tbl_AvgPercCotton[Blends],0)),0)</f>
        <v>0</v>
      </c>
      <c r="U237" s="170"/>
      <c r="V237" s="96">
        <f t="shared" si="34"/>
        <v>0</v>
      </c>
      <c r="W237" s="19"/>
      <c r="X237" s="13"/>
      <c r="Y237" s="13"/>
    </row>
    <row r="238" spans="1:25">
      <c r="A238" s="35"/>
      <c r="B238" s="93" t="s">
        <v>170</v>
      </c>
      <c r="C238" s="97"/>
      <c r="D238" s="93"/>
      <c r="E238" s="94">
        <f t="shared" si="35"/>
        <v>0</v>
      </c>
      <c r="F238" s="94">
        <f>IFERROR(INDEX(Tbl_ProductList[Product Weight (g)],MATCH(B238 &amp; "|" &amp; C238,Tbl_ProductList[Product Weight Lookup],0)),0)</f>
        <v>0</v>
      </c>
      <c r="G238" s="150">
        <f>IFERROR(INDEX(Tbl_ApparelFabricTypes[Lint Conversion Factor],MATCH(D238,Tbl_ApparelFabricTypes[Product Fabric Type],0))*F238/1000,0)</f>
        <v>0</v>
      </c>
      <c r="H238" s="143"/>
      <c r="I238" s="172">
        <f>IFERROR(INDEX(Tbl_AvgPercCotton[Average % Cotton],MATCH(H238,Tbl_AvgPercCotton[Blends],0)),0)</f>
        <v>0</v>
      </c>
      <c r="J238" s="170"/>
      <c r="K238" s="96">
        <f t="shared" si="36"/>
        <v>0</v>
      </c>
      <c r="L238" s="42"/>
      <c r="M238" s="93" t="s">
        <v>163</v>
      </c>
      <c r="N238" s="113"/>
      <c r="O238" s="93"/>
      <c r="P238" s="94">
        <f t="shared" si="33"/>
        <v>0</v>
      </c>
      <c r="Q238" s="94">
        <f>IFERROR(INDEX(Tbl_ProductList[Product Weight (g)],MATCH(M238 &amp; "|" &amp; N238,Tbl_ProductList[Product Weight Lookup],0)),0)</f>
        <v>0</v>
      </c>
      <c r="R238" s="150">
        <f>IFERROR(INDEX(Tbl_HomeFabricTypes[Lint Conversion Factor],MATCH(O238,Tbl_HomeFabricTypes[Product Fabric Type],0))*Q238/1000,0)</f>
        <v>0</v>
      </c>
      <c r="S238" s="95"/>
      <c r="T238" s="172">
        <f>IFERROR(INDEX(Tbl_AvgPercCotton[Average % Cotton],MATCH(S238,Tbl_AvgPercCotton[Blends],0)),0)</f>
        <v>0</v>
      </c>
      <c r="U238" s="170"/>
      <c r="V238" s="96">
        <f t="shared" si="34"/>
        <v>0</v>
      </c>
      <c r="W238" s="31"/>
      <c r="X238" s="13"/>
      <c r="Y238" s="13"/>
    </row>
    <row r="239" spans="1:25">
      <c r="A239" s="35"/>
      <c r="B239" s="93" t="s">
        <v>170</v>
      </c>
      <c r="C239" s="97"/>
      <c r="D239" s="93"/>
      <c r="E239" s="94">
        <f t="shared" si="35"/>
        <v>0</v>
      </c>
      <c r="F239" s="94">
        <f>IFERROR(INDEX(Tbl_ProductList[Product Weight (g)],MATCH(B239 &amp; "|" &amp; C239,Tbl_ProductList[Product Weight Lookup],0)),0)</f>
        <v>0</v>
      </c>
      <c r="G239" s="150">
        <f>IFERROR(INDEX(Tbl_ApparelFabricTypes[Lint Conversion Factor],MATCH(D239,Tbl_ApparelFabricTypes[Product Fabric Type],0))*F239/1000,0)</f>
        <v>0</v>
      </c>
      <c r="H239" s="143"/>
      <c r="I239" s="172">
        <f>IFERROR(INDEX(Tbl_AvgPercCotton[Average % Cotton],MATCH(H239,Tbl_AvgPercCotton[Blends],0)),0)</f>
        <v>0</v>
      </c>
      <c r="J239" s="170"/>
      <c r="K239" s="96">
        <f t="shared" si="36"/>
        <v>0</v>
      </c>
      <c r="L239" s="42"/>
      <c r="M239" s="93" t="s">
        <v>163</v>
      </c>
      <c r="N239" s="113"/>
      <c r="O239" s="93"/>
      <c r="P239" s="94">
        <f t="shared" si="33"/>
        <v>0</v>
      </c>
      <c r="Q239" s="94">
        <f>IFERROR(INDEX(Tbl_ProductList[Product Weight (g)],MATCH(M239 &amp; "|" &amp; N239,Tbl_ProductList[Product Weight Lookup],0)),0)</f>
        <v>0</v>
      </c>
      <c r="R239" s="150">
        <f>IFERROR(INDEX(Tbl_HomeFabricTypes[Lint Conversion Factor],MATCH(O239,Tbl_HomeFabricTypes[Product Fabric Type],0))*Q239/1000,0)</f>
        <v>0</v>
      </c>
      <c r="S239" s="95"/>
      <c r="T239" s="172">
        <f>IFERROR(INDEX(Tbl_AvgPercCotton[Average % Cotton],MATCH(S239,Tbl_AvgPercCotton[Blends],0)),0)</f>
        <v>0</v>
      </c>
      <c r="U239" s="170"/>
      <c r="V239" s="96">
        <f t="shared" si="34"/>
        <v>0</v>
      </c>
      <c r="W239" s="31"/>
      <c r="X239" s="13"/>
      <c r="Y239" s="13"/>
    </row>
    <row r="240" spans="1:25">
      <c r="A240" s="35"/>
      <c r="B240" s="93" t="s">
        <v>170</v>
      </c>
      <c r="C240" s="97"/>
      <c r="D240" s="93"/>
      <c r="E240" s="94">
        <f t="shared" si="35"/>
        <v>0</v>
      </c>
      <c r="F240" s="94">
        <f>IFERROR(INDEX(Tbl_ProductList[Product Weight (g)],MATCH(B240 &amp; "|" &amp; C240,Tbl_ProductList[Product Weight Lookup],0)),0)</f>
        <v>0</v>
      </c>
      <c r="G240" s="150">
        <f>IFERROR(INDEX(Tbl_ApparelFabricTypes[Lint Conversion Factor],MATCH(D240,Tbl_ApparelFabricTypes[Product Fabric Type],0))*F240/1000,0)</f>
        <v>0</v>
      </c>
      <c r="H240" s="143"/>
      <c r="I240" s="172">
        <f>IFERROR(INDEX(Tbl_AvgPercCotton[Average % Cotton],MATCH(H240,Tbl_AvgPercCotton[Blends],0)),0)</f>
        <v>0</v>
      </c>
      <c r="J240" s="170"/>
      <c r="K240" s="96">
        <f t="shared" si="36"/>
        <v>0</v>
      </c>
      <c r="L240" s="42"/>
      <c r="M240" s="93" t="s">
        <v>163</v>
      </c>
      <c r="N240" s="100"/>
      <c r="O240" s="93"/>
      <c r="P240" s="94">
        <f t="shared" si="33"/>
        <v>0</v>
      </c>
      <c r="Q240" s="94">
        <f>IFERROR(INDEX(Tbl_ProductList[Product Weight (g)],MATCH(M240 &amp; "|" &amp; N240,Tbl_ProductList[Product Weight Lookup],0)),0)</f>
        <v>0</v>
      </c>
      <c r="R240" s="150">
        <f>IFERROR(INDEX(Tbl_HomeFabricTypes[Lint Conversion Factor],MATCH(O240,Tbl_HomeFabricTypes[Product Fabric Type],0))*Q240/1000,0)</f>
        <v>0</v>
      </c>
      <c r="S240" s="95"/>
      <c r="T240" s="172">
        <f>IFERROR(INDEX(Tbl_AvgPercCotton[Average % Cotton],MATCH(S240,Tbl_AvgPercCotton[Blends],0)),0)</f>
        <v>0</v>
      </c>
      <c r="U240" s="170"/>
      <c r="V240" s="96">
        <f t="shared" si="34"/>
        <v>0</v>
      </c>
      <c r="W240" s="19"/>
      <c r="X240" s="13"/>
      <c r="Y240" s="13"/>
    </row>
    <row r="241" spans="1:25">
      <c r="A241" s="35"/>
      <c r="B241" s="93" t="s">
        <v>170</v>
      </c>
      <c r="C241" s="97"/>
      <c r="D241" s="93"/>
      <c r="E241" s="94">
        <f t="shared" si="35"/>
        <v>0</v>
      </c>
      <c r="F241" s="94">
        <f>IFERROR(INDEX(Tbl_ProductList[Product Weight (g)],MATCH(B241 &amp; "|" &amp; C241,Tbl_ProductList[Product Weight Lookup],0)),0)</f>
        <v>0</v>
      </c>
      <c r="G241" s="150">
        <f>IFERROR(INDEX(Tbl_ApparelFabricTypes[Lint Conversion Factor],MATCH(D241,Tbl_ApparelFabricTypes[Product Fabric Type],0))*F241/1000,0)</f>
        <v>0</v>
      </c>
      <c r="H241" s="143"/>
      <c r="I241" s="172">
        <f>IFERROR(INDEX(Tbl_AvgPercCotton[Average % Cotton],MATCH(H241,Tbl_AvgPercCotton[Blends],0)),0)</f>
        <v>0</v>
      </c>
      <c r="J241" s="170"/>
      <c r="K241" s="96">
        <f t="shared" si="36"/>
        <v>0</v>
      </c>
      <c r="L241" s="42"/>
      <c r="M241" s="93" t="s">
        <v>163</v>
      </c>
      <c r="N241" s="113"/>
      <c r="O241" s="93"/>
      <c r="P241" s="94">
        <f t="shared" si="33"/>
        <v>0</v>
      </c>
      <c r="Q241" s="94">
        <f>IFERROR(INDEX(Tbl_ProductList[Product Weight (g)],MATCH(M241 &amp; "|" &amp; N241,Tbl_ProductList[Product Weight Lookup],0)),0)</f>
        <v>0</v>
      </c>
      <c r="R241" s="150">
        <f>IFERROR(INDEX(Tbl_HomeFabricTypes[Lint Conversion Factor],MATCH(O241,Tbl_HomeFabricTypes[Product Fabric Type],0))*Q241/1000,0)</f>
        <v>0</v>
      </c>
      <c r="S241" s="95"/>
      <c r="T241" s="172">
        <f>IFERROR(INDEX(Tbl_AvgPercCotton[Average % Cotton],MATCH(S241,Tbl_AvgPercCotton[Blends],0)),0)</f>
        <v>0</v>
      </c>
      <c r="U241" s="170"/>
      <c r="V241" s="96">
        <f t="shared" si="34"/>
        <v>0</v>
      </c>
      <c r="W241" s="19"/>
      <c r="X241" s="13"/>
      <c r="Y241" s="13"/>
    </row>
    <row r="242" spans="1:25">
      <c r="A242" s="35"/>
      <c r="B242" s="93" t="s">
        <v>170</v>
      </c>
      <c r="C242" s="97"/>
      <c r="D242" s="93"/>
      <c r="E242" s="94">
        <f t="shared" si="35"/>
        <v>0</v>
      </c>
      <c r="F242" s="94">
        <f>IFERROR(INDEX(Tbl_ProductList[Product Weight (g)],MATCH(B242 &amp; "|" &amp; C242,Tbl_ProductList[Product Weight Lookup],0)),0)</f>
        <v>0</v>
      </c>
      <c r="G242" s="150">
        <f>IFERROR(INDEX(Tbl_ApparelFabricTypes[Lint Conversion Factor],MATCH(D242,Tbl_ApparelFabricTypes[Product Fabric Type],0))*F242/1000,0)</f>
        <v>0</v>
      </c>
      <c r="H242" s="143"/>
      <c r="I242" s="172">
        <f>IFERROR(INDEX(Tbl_AvgPercCotton[Average % Cotton],MATCH(H242,Tbl_AvgPercCotton[Blends],0)),0)</f>
        <v>0</v>
      </c>
      <c r="J242" s="170"/>
      <c r="K242" s="96">
        <f t="shared" si="36"/>
        <v>0</v>
      </c>
      <c r="L242" s="42"/>
      <c r="M242" s="93" t="s">
        <v>163</v>
      </c>
      <c r="N242" s="100"/>
      <c r="O242" s="93"/>
      <c r="P242" s="94">
        <f t="shared" si="33"/>
        <v>0</v>
      </c>
      <c r="Q242" s="94">
        <f>IFERROR(INDEX(Tbl_ProductList[Product Weight (g)],MATCH(M242 &amp; "|" &amp; N242,Tbl_ProductList[Product Weight Lookup],0)),0)</f>
        <v>0</v>
      </c>
      <c r="R242" s="150">
        <f>IFERROR(INDEX(Tbl_HomeFabricTypes[Lint Conversion Factor],MATCH(O242,Tbl_HomeFabricTypes[Product Fabric Type],0))*Q242/1000,0)</f>
        <v>0</v>
      </c>
      <c r="S242" s="95"/>
      <c r="T242" s="172">
        <f>IFERROR(INDEX(Tbl_AvgPercCotton[Average % Cotton],MATCH(S242,Tbl_AvgPercCotton[Blends],0)),0)</f>
        <v>0</v>
      </c>
      <c r="U242" s="170"/>
      <c r="V242" s="96">
        <f t="shared" si="34"/>
        <v>0</v>
      </c>
      <c r="W242" s="19"/>
      <c r="X242" s="13"/>
      <c r="Y242" s="13"/>
    </row>
    <row r="243" spans="1:25">
      <c r="A243" s="35"/>
      <c r="B243" s="93" t="s">
        <v>170</v>
      </c>
      <c r="C243" s="97"/>
      <c r="D243" s="93"/>
      <c r="E243" s="94">
        <f t="shared" si="35"/>
        <v>0</v>
      </c>
      <c r="F243" s="94">
        <f>IFERROR(INDEX(Tbl_ProductList[Product Weight (g)],MATCH(B243 &amp; "|" &amp; C243,Tbl_ProductList[Product Weight Lookup],0)),0)</f>
        <v>0</v>
      </c>
      <c r="G243" s="150">
        <f>IFERROR(INDEX(Tbl_ApparelFabricTypes[Lint Conversion Factor],MATCH(D243,Tbl_ApparelFabricTypes[Product Fabric Type],0))*F243/1000,0)</f>
        <v>0</v>
      </c>
      <c r="H243" s="143"/>
      <c r="I243" s="172">
        <f>IFERROR(INDEX(Tbl_AvgPercCotton[Average % Cotton],MATCH(H243,Tbl_AvgPercCotton[Blends],0)),0)</f>
        <v>0</v>
      </c>
      <c r="J243" s="170"/>
      <c r="K243" s="96">
        <f t="shared" si="36"/>
        <v>0</v>
      </c>
      <c r="L243" s="42"/>
      <c r="M243" s="93" t="s">
        <v>163</v>
      </c>
      <c r="N243" s="113"/>
      <c r="O243" s="93"/>
      <c r="P243" s="94">
        <f t="shared" si="33"/>
        <v>0</v>
      </c>
      <c r="Q243" s="94">
        <f>IFERROR(INDEX(Tbl_ProductList[Product Weight (g)],MATCH(M243 &amp; "|" &amp; N243,Tbl_ProductList[Product Weight Lookup],0)),0)</f>
        <v>0</v>
      </c>
      <c r="R243" s="150">
        <f>IFERROR(INDEX(Tbl_HomeFabricTypes[Lint Conversion Factor],MATCH(O243,Tbl_HomeFabricTypes[Product Fabric Type],0))*Q243/1000,0)</f>
        <v>0</v>
      </c>
      <c r="S243" s="95"/>
      <c r="T243" s="172">
        <f>IFERROR(INDEX(Tbl_AvgPercCotton[Average % Cotton],MATCH(S243,Tbl_AvgPercCotton[Blends],0)),0)</f>
        <v>0</v>
      </c>
      <c r="U243" s="170"/>
      <c r="V243" s="96">
        <f t="shared" si="34"/>
        <v>0</v>
      </c>
      <c r="W243" s="31"/>
      <c r="X243" s="13"/>
      <c r="Y243" s="13"/>
    </row>
    <row r="244" spans="1:25">
      <c r="A244" s="35"/>
      <c r="B244" s="93" t="s">
        <v>170</v>
      </c>
      <c r="C244" s="97"/>
      <c r="D244" s="93"/>
      <c r="E244" s="94">
        <f t="shared" si="35"/>
        <v>0</v>
      </c>
      <c r="F244" s="94">
        <f>IFERROR(INDEX(Tbl_ProductList[Product Weight (g)],MATCH(B244 &amp; "|" &amp; C244,Tbl_ProductList[Product Weight Lookup],0)),0)</f>
        <v>0</v>
      </c>
      <c r="G244" s="150">
        <f>IFERROR(INDEX(Tbl_ApparelFabricTypes[Lint Conversion Factor],MATCH(D244,Tbl_ApparelFabricTypes[Product Fabric Type],0))*F244/1000,0)</f>
        <v>0</v>
      </c>
      <c r="H244" s="143"/>
      <c r="I244" s="172">
        <f>IFERROR(INDEX(Tbl_AvgPercCotton[Average % Cotton],MATCH(H244,Tbl_AvgPercCotton[Blends],0)),0)</f>
        <v>0</v>
      </c>
      <c r="J244" s="170"/>
      <c r="K244" s="96">
        <f t="shared" si="36"/>
        <v>0</v>
      </c>
      <c r="L244" s="42"/>
      <c r="M244" s="93" t="s">
        <v>163</v>
      </c>
      <c r="N244" s="113"/>
      <c r="O244" s="93"/>
      <c r="P244" s="94">
        <f t="shared" si="33"/>
        <v>0</v>
      </c>
      <c r="Q244" s="94">
        <f>IFERROR(INDEX(Tbl_ProductList[Product Weight (g)],MATCH(M244 &amp; "|" &amp; N244,Tbl_ProductList[Product Weight Lookup],0)),0)</f>
        <v>0</v>
      </c>
      <c r="R244" s="150">
        <f>IFERROR(INDEX(Tbl_HomeFabricTypes[Lint Conversion Factor],MATCH(O244,Tbl_HomeFabricTypes[Product Fabric Type],0))*Q244/1000,0)</f>
        <v>0</v>
      </c>
      <c r="S244" s="95"/>
      <c r="T244" s="172">
        <f>IFERROR(INDEX(Tbl_AvgPercCotton[Average % Cotton],MATCH(S244,Tbl_AvgPercCotton[Blends],0)),0)</f>
        <v>0</v>
      </c>
      <c r="U244" s="170"/>
      <c r="V244" s="96">
        <f t="shared" si="34"/>
        <v>0</v>
      </c>
      <c r="W244" s="19"/>
      <c r="X244" s="13"/>
      <c r="Y244" s="13"/>
    </row>
    <row r="245" spans="1:25">
      <c r="A245" s="35"/>
      <c r="B245" s="93" t="s">
        <v>170</v>
      </c>
      <c r="C245" s="97"/>
      <c r="D245" s="93"/>
      <c r="E245" s="94">
        <f t="shared" si="35"/>
        <v>0</v>
      </c>
      <c r="F245" s="94">
        <f>IFERROR(INDEX(Tbl_ProductList[Product Weight (g)],MATCH(B245 &amp; "|" &amp; C245,Tbl_ProductList[Product Weight Lookup],0)),0)</f>
        <v>0</v>
      </c>
      <c r="G245" s="150">
        <f>IFERROR(INDEX(Tbl_ApparelFabricTypes[Lint Conversion Factor],MATCH(D245,Tbl_ApparelFabricTypes[Product Fabric Type],0))*F245/1000,0)</f>
        <v>0</v>
      </c>
      <c r="H245" s="143"/>
      <c r="I245" s="172">
        <f>IFERROR(INDEX(Tbl_AvgPercCotton[Average % Cotton],MATCH(H245,Tbl_AvgPercCotton[Blends],0)),0)</f>
        <v>0</v>
      </c>
      <c r="J245" s="170"/>
      <c r="K245" s="96">
        <f t="shared" si="36"/>
        <v>0</v>
      </c>
      <c r="L245" s="42"/>
      <c r="M245" s="93" t="s">
        <v>163</v>
      </c>
      <c r="N245" s="113"/>
      <c r="O245" s="93"/>
      <c r="P245" s="94">
        <f t="shared" si="33"/>
        <v>0</v>
      </c>
      <c r="Q245" s="94">
        <f>IFERROR(INDEX(Tbl_ProductList[Product Weight (g)],MATCH(M245 &amp; "|" &amp; N245,Tbl_ProductList[Product Weight Lookup],0)),0)</f>
        <v>0</v>
      </c>
      <c r="R245" s="150">
        <f>IFERROR(INDEX(Tbl_HomeFabricTypes[Lint Conversion Factor],MATCH(O245,Tbl_HomeFabricTypes[Product Fabric Type],0))*Q245/1000,0)</f>
        <v>0</v>
      </c>
      <c r="S245" s="95"/>
      <c r="T245" s="172">
        <f>IFERROR(INDEX(Tbl_AvgPercCotton[Average % Cotton],MATCH(S245,Tbl_AvgPercCotton[Blends],0)),0)</f>
        <v>0</v>
      </c>
      <c r="U245" s="170"/>
      <c r="V245" s="96">
        <f t="shared" si="34"/>
        <v>0</v>
      </c>
      <c r="W245" s="31"/>
      <c r="X245" s="13"/>
      <c r="Y245" s="13"/>
    </row>
    <row r="246" spans="1:25">
      <c r="A246" s="35"/>
      <c r="B246" s="93" t="s">
        <v>170</v>
      </c>
      <c r="C246" s="97"/>
      <c r="D246" s="93"/>
      <c r="E246" s="94">
        <f t="shared" si="35"/>
        <v>0</v>
      </c>
      <c r="F246" s="94">
        <f>IFERROR(INDEX(Tbl_ProductList[Product Weight (g)],MATCH(B246 &amp; "|" &amp; C246,Tbl_ProductList[Product Weight Lookup],0)),0)</f>
        <v>0</v>
      </c>
      <c r="G246" s="150">
        <f>IFERROR(INDEX(Tbl_ApparelFabricTypes[Lint Conversion Factor],MATCH(D246,Tbl_ApparelFabricTypes[Product Fabric Type],0))*F246/1000,0)</f>
        <v>0</v>
      </c>
      <c r="H246" s="143"/>
      <c r="I246" s="172">
        <f>IFERROR(INDEX(Tbl_AvgPercCotton[Average % Cotton],MATCH(H246,Tbl_AvgPercCotton[Blends],0)),0)</f>
        <v>0</v>
      </c>
      <c r="J246" s="170"/>
      <c r="K246" s="96">
        <f t="shared" si="36"/>
        <v>0</v>
      </c>
      <c r="L246" s="42"/>
      <c r="M246" s="93" t="s">
        <v>163</v>
      </c>
      <c r="N246" s="100"/>
      <c r="O246" s="93"/>
      <c r="P246" s="94">
        <f t="shared" si="33"/>
        <v>0</v>
      </c>
      <c r="Q246" s="94">
        <f>IFERROR(INDEX(Tbl_ProductList[Product Weight (g)],MATCH(M246 &amp; "|" &amp; N246,Tbl_ProductList[Product Weight Lookup],0)),0)</f>
        <v>0</v>
      </c>
      <c r="R246" s="150">
        <f>IFERROR(INDEX(Tbl_HomeFabricTypes[Lint Conversion Factor],MATCH(O246,Tbl_HomeFabricTypes[Product Fabric Type],0))*Q246/1000,0)</f>
        <v>0</v>
      </c>
      <c r="S246" s="95"/>
      <c r="T246" s="172">
        <f>IFERROR(INDEX(Tbl_AvgPercCotton[Average % Cotton],MATCH(S246,Tbl_AvgPercCotton[Blends],0)),0)</f>
        <v>0</v>
      </c>
      <c r="U246" s="170"/>
      <c r="V246" s="96">
        <f t="shared" si="34"/>
        <v>0</v>
      </c>
      <c r="W246" s="19"/>
      <c r="X246" s="13"/>
      <c r="Y246" s="13"/>
    </row>
    <row r="247" spans="1:25">
      <c r="A247" s="35"/>
      <c r="B247" s="93" t="s">
        <v>170</v>
      </c>
      <c r="C247" s="97"/>
      <c r="D247" s="93"/>
      <c r="E247" s="94">
        <f t="shared" si="35"/>
        <v>0</v>
      </c>
      <c r="F247" s="94">
        <f>IFERROR(INDEX(Tbl_ProductList[Product Weight (g)],MATCH(B247 &amp; "|" &amp; C247,Tbl_ProductList[Product Weight Lookup],0)),0)</f>
        <v>0</v>
      </c>
      <c r="G247" s="150">
        <f>IFERROR(INDEX(Tbl_ApparelFabricTypes[Lint Conversion Factor],MATCH(D247,Tbl_ApparelFabricTypes[Product Fabric Type],0))*F247/1000,0)</f>
        <v>0</v>
      </c>
      <c r="H247" s="143"/>
      <c r="I247" s="172">
        <f>IFERROR(INDEX(Tbl_AvgPercCotton[Average % Cotton],MATCH(H247,Tbl_AvgPercCotton[Blends],0)),0)</f>
        <v>0</v>
      </c>
      <c r="J247" s="170"/>
      <c r="K247" s="96">
        <f t="shared" si="36"/>
        <v>0</v>
      </c>
      <c r="L247" s="42"/>
      <c r="M247" s="93" t="s">
        <v>163</v>
      </c>
      <c r="N247" s="113"/>
      <c r="O247" s="93"/>
      <c r="P247" s="94">
        <f t="shared" si="33"/>
        <v>0</v>
      </c>
      <c r="Q247" s="94">
        <f>IFERROR(INDEX(Tbl_ProductList[Product Weight (g)],MATCH(M247 &amp; "|" &amp; N247,Tbl_ProductList[Product Weight Lookup],0)),0)</f>
        <v>0</v>
      </c>
      <c r="R247" s="150">
        <f>IFERROR(INDEX(Tbl_HomeFabricTypes[Lint Conversion Factor],MATCH(O247,Tbl_HomeFabricTypes[Product Fabric Type],0))*Q247/1000,0)</f>
        <v>0</v>
      </c>
      <c r="S247" s="95"/>
      <c r="T247" s="172">
        <f>IFERROR(INDEX(Tbl_AvgPercCotton[Average % Cotton],MATCH(S247,Tbl_AvgPercCotton[Blends],0)),0)</f>
        <v>0</v>
      </c>
      <c r="U247" s="170"/>
      <c r="V247" s="96">
        <f t="shared" si="34"/>
        <v>0</v>
      </c>
      <c r="W247" s="19"/>
      <c r="X247" s="13"/>
      <c r="Y247" s="13"/>
    </row>
    <row r="248" spans="1:25">
      <c r="A248" s="35"/>
      <c r="B248" s="93" t="s">
        <v>170</v>
      </c>
      <c r="C248" s="97"/>
      <c r="D248" s="93"/>
      <c r="E248" s="94">
        <f t="shared" si="35"/>
        <v>0</v>
      </c>
      <c r="F248" s="94">
        <f>IFERROR(INDEX(Tbl_ProductList[Product Weight (g)],MATCH(B248 &amp; "|" &amp; C248,Tbl_ProductList[Product Weight Lookup],0)),0)</f>
        <v>0</v>
      </c>
      <c r="G248" s="150">
        <f>IFERROR(INDEX(Tbl_ApparelFabricTypes[Lint Conversion Factor],MATCH(D248,Tbl_ApparelFabricTypes[Product Fabric Type],0))*F248/1000,0)</f>
        <v>0</v>
      </c>
      <c r="H248" s="143"/>
      <c r="I248" s="172">
        <f>IFERROR(INDEX(Tbl_AvgPercCotton[Average % Cotton],MATCH(H248,Tbl_AvgPercCotton[Blends],0)),0)</f>
        <v>0</v>
      </c>
      <c r="J248" s="170"/>
      <c r="K248" s="96">
        <f t="shared" si="36"/>
        <v>0</v>
      </c>
      <c r="L248" s="42"/>
      <c r="M248" s="93" t="s">
        <v>163</v>
      </c>
      <c r="N248" s="100"/>
      <c r="O248" s="93"/>
      <c r="P248" s="94">
        <f t="shared" si="33"/>
        <v>0</v>
      </c>
      <c r="Q248" s="94">
        <f>IFERROR(INDEX(Tbl_ProductList[Product Weight (g)],MATCH(M248 &amp; "|" &amp; N248,Tbl_ProductList[Product Weight Lookup],0)),0)</f>
        <v>0</v>
      </c>
      <c r="R248" s="150">
        <f>IFERROR(INDEX(Tbl_HomeFabricTypes[Lint Conversion Factor],MATCH(O248,Tbl_HomeFabricTypes[Product Fabric Type],0))*Q248/1000,0)</f>
        <v>0</v>
      </c>
      <c r="S248" s="95"/>
      <c r="T248" s="172">
        <f>IFERROR(INDEX(Tbl_AvgPercCotton[Average % Cotton],MATCH(S248,Tbl_AvgPercCotton[Blends],0)),0)</f>
        <v>0</v>
      </c>
      <c r="U248" s="170"/>
      <c r="V248" s="96">
        <f t="shared" si="34"/>
        <v>0</v>
      </c>
      <c r="W248" s="19"/>
      <c r="X248" s="13"/>
      <c r="Y248" s="13"/>
    </row>
    <row r="249" spans="1:25">
      <c r="A249" s="35"/>
      <c r="B249" s="93" t="s">
        <v>170</v>
      </c>
      <c r="C249" s="97"/>
      <c r="D249" s="93"/>
      <c r="E249" s="94">
        <f t="shared" si="35"/>
        <v>0</v>
      </c>
      <c r="F249" s="94">
        <f>IFERROR(INDEX(Tbl_ProductList[Product Weight (g)],MATCH(B249 &amp; "|" &amp; C249,Tbl_ProductList[Product Weight Lookup],0)),0)</f>
        <v>0</v>
      </c>
      <c r="G249" s="150">
        <f>IFERROR(INDEX(Tbl_ApparelFabricTypes[Lint Conversion Factor],MATCH(D249,Tbl_ApparelFabricTypes[Product Fabric Type],0))*F249/1000,0)</f>
        <v>0</v>
      </c>
      <c r="H249" s="143"/>
      <c r="I249" s="172">
        <f>IFERROR(INDEX(Tbl_AvgPercCotton[Average % Cotton],MATCH(H249,Tbl_AvgPercCotton[Blends],0)),0)</f>
        <v>0</v>
      </c>
      <c r="J249" s="170"/>
      <c r="K249" s="96">
        <f t="shared" si="36"/>
        <v>0</v>
      </c>
      <c r="L249" s="40"/>
      <c r="M249" s="231"/>
      <c r="N249" s="75"/>
      <c r="O249" s="75"/>
      <c r="P249" s="75"/>
      <c r="Q249" s="70"/>
      <c r="R249" s="76"/>
      <c r="S249" s="77"/>
      <c r="T249" s="78"/>
      <c r="U249" s="79"/>
      <c r="V249" s="80"/>
      <c r="W249" s="31"/>
      <c r="X249" s="13"/>
      <c r="Y249" s="13"/>
    </row>
    <row r="250" spans="1:25" ht="16.5" customHeight="1">
      <c r="A250" s="35"/>
      <c r="B250" s="224"/>
      <c r="C250" s="242" t="s">
        <v>173</v>
      </c>
      <c r="D250" s="243"/>
      <c r="E250" s="243"/>
      <c r="F250" s="243"/>
      <c r="G250" s="243"/>
      <c r="H250" s="243"/>
      <c r="I250" s="243"/>
      <c r="J250" s="243"/>
      <c r="K250" s="244"/>
      <c r="L250" s="40"/>
      <c r="M250" s="233"/>
      <c r="N250" s="210" t="s">
        <v>41</v>
      </c>
      <c r="O250" s="210"/>
      <c r="P250" s="210"/>
      <c r="Q250" s="210"/>
      <c r="R250" s="210"/>
      <c r="S250" s="210"/>
      <c r="T250" s="210"/>
      <c r="U250" s="210"/>
      <c r="V250" s="210"/>
      <c r="W250" s="19"/>
      <c r="X250" s="13"/>
      <c r="Y250" s="13"/>
    </row>
    <row r="251" spans="1:25">
      <c r="A251" s="35"/>
      <c r="B251" s="93" t="s">
        <v>174</v>
      </c>
      <c r="C251" s="97" t="s">
        <v>146</v>
      </c>
      <c r="D251" s="93"/>
      <c r="E251" s="94">
        <f t="shared" ref="E251:E274" si="37">IF(D251&lt;="",1,0)*J251*I251</f>
        <v>0</v>
      </c>
      <c r="F251" s="94">
        <f>IFERROR(INDEX(Tbl_ProductList[Product Weight (g)],MATCH(B251 &amp; "|" &amp; C251,Tbl_ProductList[Product Weight Lookup],0)),0)</f>
        <v>500</v>
      </c>
      <c r="G251" s="150">
        <f>IFERROR(INDEX(Tbl_ApparelFabricTypes[Lint Conversion Factor],MATCH(D251,Tbl_ApparelFabricTypes[Product Fabric Type],0))*F251/1000,0)</f>
        <v>0</v>
      </c>
      <c r="H251" s="143"/>
      <c r="I251" s="172">
        <f>IFERROR(INDEX(Tbl_AvgPercCotton[Average % Cotton],MATCH(H251,Tbl_AvgPercCotton[Blends],0)),0)</f>
        <v>0</v>
      </c>
      <c r="J251" s="170"/>
      <c r="K251" s="96">
        <f t="shared" ref="K251:K274" si="38">G251*(I251)*J251</f>
        <v>0</v>
      </c>
      <c r="L251" s="42"/>
      <c r="M251" s="93" t="s">
        <v>175</v>
      </c>
      <c r="N251" s="97" t="s">
        <v>176</v>
      </c>
      <c r="O251" s="93"/>
      <c r="P251" s="94">
        <f>IF(O251&lt;="",1,0)*U251*T251</f>
        <v>0</v>
      </c>
      <c r="Q251" s="94">
        <f>IFERROR(INDEX(Tbl_ProductList[Product Weight (g)],MATCH(M251 &amp; "|" &amp; N251,Tbl_ProductList[Product Weight Lookup],0)),0)</f>
        <v>483</v>
      </c>
      <c r="R251" s="150">
        <f>IFERROR(INDEX(Tbl_HomeFabricTypes[Lint Conversion Factor],MATCH(O251,Tbl_HomeFabricTypes[Product Fabric Type],0))*Q251/1000,0)</f>
        <v>0</v>
      </c>
      <c r="S251" s="95"/>
      <c r="T251" s="172">
        <f>IFERROR(INDEX(Tbl_AvgPercCotton[Average % Cotton],MATCH(S251,Tbl_AvgPercCotton[Blends],0)),0)</f>
        <v>0</v>
      </c>
      <c r="U251" s="170"/>
      <c r="V251" s="96">
        <f t="shared" ref="V251:V258" si="39">R251*(T251)*U251</f>
        <v>0</v>
      </c>
      <c r="W251" s="19"/>
      <c r="X251" s="13"/>
      <c r="Y251" s="13"/>
    </row>
    <row r="252" spans="1:25">
      <c r="A252" s="35"/>
      <c r="B252" s="93" t="s">
        <v>174</v>
      </c>
      <c r="C252" s="97" t="s">
        <v>177</v>
      </c>
      <c r="D252" s="93"/>
      <c r="E252" s="94">
        <f t="shared" si="37"/>
        <v>0</v>
      </c>
      <c r="F252" s="94">
        <f>IFERROR(INDEX(Tbl_ProductList[Product Weight (g)],MATCH(B252 &amp; "|" &amp; C252,Tbl_ProductList[Product Weight Lookup],0)),0)</f>
        <v>370</v>
      </c>
      <c r="G252" s="150">
        <f>IFERROR(INDEX(Tbl_ApparelFabricTypes[Lint Conversion Factor],MATCH(D252,Tbl_ApparelFabricTypes[Product Fabric Type],0))*F252/1000,0)</f>
        <v>0</v>
      </c>
      <c r="H252" s="143"/>
      <c r="I252" s="172">
        <f>IFERROR(INDEX(Tbl_AvgPercCotton[Average % Cotton],MATCH(H252,Tbl_AvgPercCotton[Blends],0)),0)</f>
        <v>0</v>
      </c>
      <c r="J252" s="170"/>
      <c r="K252" s="96">
        <f t="shared" si="38"/>
        <v>0</v>
      </c>
      <c r="L252" s="42"/>
      <c r="M252" s="93" t="s">
        <v>175</v>
      </c>
      <c r="N252" s="97" t="s">
        <v>178</v>
      </c>
      <c r="O252" s="93"/>
      <c r="P252" s="94">
        <f t="shared" ref="P252:P258" si="40">IF(O252&lt;="",1,0)*U252*T252</f>
        <v>0</v>
      </c>
      <c r="Q252" s="94">
        <f>IFERROR(INDEX(Tbl_ProductList[Product Weight (g)],MATCH(M252 &amp; "|" &amp; N252,Tbl_ProductList[Product Weight Lookup],0)),0)</f>
        <v>2610</v>
      </c>
      <c r="R252" s="150">
        <f>IFERROR(INDEX(Tbl_HomeFabricTypes[Lint Conversion Factor],MATCH(O252,Tbl_HomeFabricTypes[Product Fabric Type],0))*Q252/1000,0)</f>
        <v>0</v>
      </c>
      <c r="S252" s="95"/>
      <c r="T252" s="172">
        <f>IFERROR(INDEX(Tbl_AvgPercCotton[Average % Cotton],MATCH(S252,Tbl_AvgPercCotton[Blends],0)),0)</f>
        <v>0</v>
      </c>
      <c r="U252" s="170"/>
      <c r="V252" s="96">
        <f t="shared" si="39"/>
        <v>0</v>
      </c>
      <c r="W252" s="19"/>
      <c r="X252" s="13"/>
      <c r="Y252" s="13"/>
    </row>
    <row r="253" spans="1:25">
      <c r="A253" s="35"/>
      <c r="B253" s="93" t="s">
        <v>174</v>
      </c>
      <c r="C253" s="97" t="s">
        <v>112</v>
      </c>
      <c r="D253" s="93"/>
      <c r="E253" s="94">
        <f t="shared" si="37"/>
        <v>0</v>
      </c>
      <c r="F253" s="94">
        <f>IFERROR(INDEX(Tbl_ProductList[Product Weight (g)],MATCH(B253 &amp; "|" &amp; C253,Tbl_ProductList[Product Weight Lookup],0)),0)</f>
        <v>470</v>
      </c>
      <c r="G253" s="150">
        <f>IFERROR(INDEX(Tbl_ApparelFabricTypes[Lint Conversion Factor],MATCH(D253,Tbl_ApparelFabricTypes[Product Fabric Type],0))*F253/1000,0)</f>
        <v>0</v>
      </c>
      <c r="H253" s="143"/>
      <c r="I253" s="172">
        <f>IFERROR(INDEX(Tbl_AvgPercCotton[Average % Cotton],MATCH(H253,Tbl_AvgPercCotton[Blends],0)),0)</f>
        <v>0</v>
      </c>
      <c r="J253" s="170"/>
      <c r="K253" s="96">
        <f t="shared" si="38"/>
        <v>0</v>
      </c>
      <c r="L253" s="42"/>
      <c r="M253" s="93" t="s">
        <v>175</v>
      </c>
      <c r="N253" s="97"/>
      <c r="O253" s="93"/>
      <c r="P253" s="94">
        <f t="shared" si="40"/>
        <v>0</v>
      </c>
      <c r="Q253" s="94">
        <f>IFERROR(INDEX(Tbl_ProductList[Product Weight (g)],MATCH(M253 &amp; "|" &amp; N253,Tbl_ProductList[Product Weight Lookup],0)),0)</f>
        <v>0</v>
      </c>
      <c r="R253" s="150">
        <f>IFERROR(INDEX(Tbl_HomeFabricTypes[Lint Conversion Factor],MATCH(O253,Tbl_HomeFabricTypes[Product Fabric Type],0))*Q253/1000,0)</f>
        <v>0</v>
      </c>
      <c r="S253" s="95"/>
      <c r="T253" s="172">
        <f>IFERROR(INDEX(Tbl_AvgPercCotton[Average % Cotton],MATCH(S253,Tbl_AvgPercCotton[Blends],0)),0)</f>
        <v>0</v>
      </c>
      <c r="U253" s="170"/>
      <c r="V253" s="96">
        <f t="shared" si="39"/>
        <v>0</v>
      </c>
      <c r="W253" s="31"/>
      <c r="X253" s="13"/>
      <c r="Y253" s="13"/>
    </row>
    <row r="254" spans="1:25">
      <c r="A254" s="35"/>
      <c r="B254" s="93" t="s">
        <v>174</v>
      </c>
      <c r="C254" s="97" t="s">
        <v>80</v>
      </c>
      <c r="D254" s="93"/>
      <c r="E254" s="94">
        <f t="shared" si="37"/>
        <v>0</v>
      </c>
      <c r="F254" s="94">
        <f>IFERROR(INDEX(Tbl_ProductList[Product Weight (g)],MATCH(B254 &amp; "|" &amp; C254,Tbl_ProductList[Product Weight Lookup],0)),0)</f>
        <v>190</v>
      </c>
      <c r="G254" s="150">
        <f>IFERROR(INDEX(Tbl_ApparelFabricTypes[Lint Conversion Factor],MATCH(D254,Tbl_ApparelFabricTypes[Product Fabric Type],0))*F254/1000,0)</f>
        <v>0</v>
      </c>
      <c r="H254" s="143"/>
      <c r="I254" s="172">
        <f>IFERROR(INDEX(Tbl_AvgPercCotton[Average % Cotton],MATCH(H254,Tbl_AvgPercCotton[Blends],0)),0)</f>
        <v>0</v>
      </c>
      <c r="J254" s="170"/>
      <c r="K254" s="96">
        <f t="shared" si="38"/>
        <v>0</v>
      </c>
      <c r="L254" s="42"/>
      <c r="M254" s="93" t="s">
        <v>175</v>
      </c>
      <c r="N254" s="97"/>
      <c r="O254" s="93"/>
      <c r="P254" s="94">
        <f t="shared" si="40"/>
        <v>0</v>
      </c>
      <c r="Q254" s="94">
        <f>IFERROR(INDEX(Tbl_ProductList[Product Weight (g)],MATCH(M254 &amp; "|" &amp; N254,Tbl_ProductList[Product Weight Lookup],0)),0)</f>
        <v>0</v>
      </c>
      <c r="R254" s="150">
        <f>IFERROR(INDEX(Tbl_HomeFabricTypes[Lint Conversion Factor],MATCH(O254,Tbl_HomeFabricTypes[Product Fabric Type],0))*Q254/1000,0)</f>
        <v>0</v>
      </c>
      <c r="S254" s="95"/>
      <c r="T254" s="172">
        <f>IFERROR(INDEX(Tbl_AvgPercCotton[Average % Cotton],MATCH(S254,Tbl_AvgPercCotton[Blends],0)),0)</f>
        <v>0</v>
      </c>
      <c r="U254" s="170"/>
      <c r="V254" s="96">
        <f t="shared" si="39"/>
        <v>0</v>
      </c>
      <c r="W254" s="19"/>
      <c r="X254" s="13"/>
      <c r="Y254" s="13"/>
    </row>
    <row r="255" spans="1:25">
      <c r="A255" s="35"/>
      <c r="B255" s="93" t="s">
        <v>174</v>
      </c>
      <c r="C255" s="97" t="s">
        <v>179</v>
      </c>
      <c r="D255" s="93"/>
      <c r="E255" s="94">
        <f t="shared" si="37"/>
        <v>0</v>
      </c>
      <c r="F255" s="94">
        <f>IFERROR(INDEX(Tbl_ProductList[Product Weight (g)],MATCH(B255 &amp; "|" &amp; C255,Tbl_ProductList[Product Weight Lookup],0)),0)</f>
        <v>240</v>
      </c>
      <c r="G255" s="150">
        <f>IFERROR(INDEX(Tbl_ApparelFabricTypes[Lint Conversion Factor],MATCH(D255,Tbl_ApparelFabricTypes[Product Fabric Type],0))*F255/1000,0)</f>
        <v>0</v>
      </c>
      <c r="H255" s="143"/>
      <c r="I255" s="172">
        <f>IFERROR(INDEX(Tbl_AvgPercCotton[Average % Cotton],MATCH(H255,Tbl_AvgPercCotton[Blends],0)),0)</f>
        <v>0</v>
      </c>
      <c r="J255" s="170"/>
      <c r="K255" s="96">
        <f t="shared" si="38"/>
        <v>0</v>
      </c>
      <c r="L255" s="42"/>
      <c r="M255" s="93" t="s">
        <v>175</v>
      </c>
      <c r="N255" s="97"/>
      <c r="O255" s="93"/>
      <c r="P255" s="94">
        <f t="shared" si="40"/>
        <v>0</v>
      </c>
      <c r="Q255" s="94">
        <f>IFERROR(INDEX(Tbl_ProductList[Product Weight (g)],MATCH(M255 &amp; "|" &amp; N255,Tbl_ProductList[Product Weight Lookup],0)),0)</f>
        <v>0</v>
      </c>
      <c r="R255" s="150">
        <f>IFERROR(INDEX(Tbl_HomeFabricTypes[Lint Conversion Factor],MATCH(O255,Tbl_HomeFabricTypes[Product Fabric Type],0))*Q255/1000,0)</f>
        <v>0</v>
      </c>
      <c r="S255" s="95"/>
      <c r="T255" s="172">
        <f>IFERROR(INDEX(Tbl_AvgPercCotton[Average % Cotton],MATCH(S255,Tbl_AvgPercCotton[Blends],0)),0)</f>
        <v>0</v>
      </c>
      <c r="U255" s="170"/>
      <c r="V255" s="96">
        <f t="shared" si="39"/>
        <v>0</v>
      </c>
      <c r="W255" s="19"/>
      <c r="X255" s="13"/>
      <c r="Y255" s="13"/>
    </row>
    <row r="256" spans="1:25">
      <c r="A256" s="35"/>
      <c r="B256" s="93" t="s">
        <v>174</v>
      </c>
      <c r="C256" s="97" t="s">
        <v>180</v>
      </c>
      <c r="D256" s="93"/>
      <c r="E256" s="94">
        <f t="shared" si="37"/>
        <v>0</v>
      </c>
      <c r="F256" s="94">
        <f>IFERROR(INDEX(Tbl_ProductList[Product Weight (g)],MATCH(B256 &amp; "|" &amp; C256,Tbl_ProductList[Product Weight Lookup],0)),0)</f>
        <v>285</v>
      </c>
      <c r="G256" s="150">
        <f>IFERROR(INDEX(Tbl_ApparelFabricTypes[Lint Conversion Factor],MATCH(D256,Tbl_ApparelFabricTypes[Product Fabric Type],0))*F256/1000,0)</f>
        <v>0</v>
      </c>
      <c r="H256" s="143"/>
      <c r="I256" s="172">
        <f>IFERROR(INDEX(Tbl_AvgPercCotton[Average % Cotton],MATCH(H256,Tbl_AvgPercCotton[Blends],0)),0)</f>
        <v>0</v>
      </c>
      <c r="J256" s="170"/>
      <c r="K256" s="96">
        <f t="shared" si="38"/>
        <v>0</v>
      </c>
      <c r="L256" s="42"/>
      <c r="M256" s="93" t="s">
        <v>175</v>
      </c>
      <c r="N256" s="97"/>
      <c r="O256" s="93"/>
      <c r="P256" s="94">
        <f t="shared" si="40"/>
        <v>0</v>
      </c>
      <c r="Q256" s="94">
        <f>IFERROR(INDEX(Tbl_ProductList[Product Weight (g)],MATCH(M256 &amp; "|" &amp; N256,Tbl_ProductList[Product Weight Lookup],0)),0)</f>
        <v>0</v>
      </c>
      <c r="R256" s="150">
        <f>IFERROR(INDEX(Tbl_HomeFabricTypes[Lint Conversion Factor],MATCH(O256,Tbl_HomeFabricTypes[Product Fabric Type],0))*Q256/1000,0)</f>
        <v>0</v>
      </c>
      <c r="S256" s="95"/>
      <c r="T256" s="172">
        <f>IFERROR(INDEX(Tbl_AvgPercCotton[Average % Cotton],MATCH(S256,Tbl_AvgPercCotton[Blends],0)),0)</f>
        <v>0</v>
      </c>
      <c r="U256" s="170"/>
      <c r="V256" s="96">
        <f t="shared" si="39"/>
        <v>0</v>
      </c>
      <c r="W256" s="19"/>
    </row>
    <row r="257" spans="1:23">
      <c r="A257" s="35"/>
      <c r="B257" s="93" t="s">
        <v>174</v>
      </c>
      <c r="C257" s="97"/>
      <c r="D257" s="93"/>
      <c r="E257" s="94">
        <f t="shared" si="37"/>
        <v>0</v>
      </c>
      <c r="F257" s="94">
        <f>IFERROR(INDEX(Tbl_ProductList[Product Weight (g)],MATCH(B257 &amp; "|" &amp; C257,Tbl_ProductList[Product Weight Lookup],0)),0)</f>
        <v>0</v>
      </c>
      <c r="G257" s="150">
        <f>IFERROR(INDEX(Tbl_ApparelFabricTypes[Lint Conversion Factor],MATCH(D257,Tbl_ApparelFabricTypes[Product Fabric Type],0))*F257/1000,0)</f>
        <v>0</v>
      </c>
      <c r="H257" s="143"/>
      <c r="I257" s="172">
        <f>IFERROR(INDEX(Tbl_AvgPercCotton[Average % Cotton],MATCH(H257,Tbl_AvgPercCotton[Blends],0)),0)</f>
        <v>0</v>
      </c>
      <c r="J257" s="170"/>
      <c r="K257" s="96">
        <f t="shared" si="38"/>
        <v>0</v>
      </c>
      <c r="L257" s="42"/>
      <c r="M257" s="93" t="s">
        <v>175</v>
      </c>
      <c r="N257" s="97"/>
      <c r="O257" s="93"/>
      <c r="P257" s="94">
        <f t="shared" si="40"/>
        <v>0</v>
      </c>
      <c r="Q257" s="94">
        <f>IFERROR(INDEX(Tbl_ProductList[Product Weight (g)],MATCH(M257 &amp; "|" &amp; N257,Tbl_ProductList[Product Weight Lookup],0)),0)</f>
        <v>0</v>
      </c>
      <c r="R257" s="150">
        <f>IFERROR(INDEX(Tbl_HomeFabricTypes[Lint Conversion Factor],MATCH(O257,Tbl_HomeFabricTypes[Product Fabric Type],0))*Q257/1000,0)</f>
        <v>0</v>
      </c>
      <c r="S257" s="95"/>
      <c r="T257" s="172">
        <f>IFERROR(INDEX(Tbl_AvgPercCotton[Average % Cotton],MATCH(S257,Tbl_AvgPercCotton[Blends],0)),0)</f>
        <v>0</v>
      </c>
      <c r="U257" s="170"/>
      <c r="V257" s="96">
        <f t="shared" si="39"/>
        <v>0</v>
      </c>
      <c r="W257" s="19"/>
    </row>
    <row r="258" spans="1:23">
      <c r="A258" s="35"/>
      <c r="B258" s="93" t="s">
        <v>174</v>
      </c>
      <c r="C258" s="97"/>
      <c r="D258" s="93"/>
      <c r="E258" s="94">
        <f t="shared" si="37"/>
        <v>0</v>
      </c>
      <c r="F258" s="94">
        <f>IFERROR(INDEX(Tbl_ProductList[Product Weight (g)],MATCH(B258 &amp; "|" &amp; C258,Tbl_ProductList[Product Weight Lookup],0)),0)</f>
        <v>0</v>
      </c>
      <c r="G258" s="150">
        <f>IFERROR(INDEX(Tbl_ApparelFabricTypes[Lint Conversion Factor],MATCH(D258,Tbl_ApparelFabricTypes[Product Fabric Type],0))*F258/1000,0)</f>
        <v>0</v>
      </c>
      <c r="H258" s="143"/>
      <c r="I258" s="172">
        <f>IFERROR(INDEX(Tbl_AvgPercCotton[Average % Cotton],MATCH(H258,Tbl_AvgPercCotton[Blends],0)),0)</f>
        <v>0</v>
      </c>
      <c r="J258" s="170"/>
      <c r="K258" s="96">
        <f t="shared" si="38"/>
        <v>0</v>
      </c>
      <c r="L258" s="42"/>
      <c r="M258" s="93" t="s">
        <v>175</v>
      </c>
      <c r="N258" s="97"/>
      <c r="O258" s="93"/>
      <c r="P258" s="94">
        <f t="shared" si="40"/>
        <v>0</v>
      </c>
      <c r="Q258" s="94">
        <f>IFERROR(INDEX(Tbl_ProductList[Product Weight (g)],MATCH(M258 &amp; "|" &amp; N258,Tbl_ProductList[Product Weight Lookup],0)),0)</f>
        <v>0</v>
      </c>
      <c r="R258" s="150">
        <f>IFERROR(INDEX(Tbl_HomeFabricTypes[Lint Conversion Factor],MATCH(O258,Tbl_HomeFabricTypes[Product Fabric Type],0))*Q258/1000,0)</f>
        <v>0</v>
      </c>
      <c r="S258" s="95"/>
      <c r="T258" s="172">
        <f>IFERROR(INDEX(Tbl_AvgPercCotton[Average % Cotton],MATCH(S258,Tbl_AvgPercCotton[Blends],0)),0)</f>
        <v>0</v>
      </c>
      <c r="U258" s="170"/>
      <c r="V258" s="96">
        <f t="shared" si="39"/>
        <v>0</v>
      </c>
      <c r="W258" s="19"/>
    </row>
    <row r="259" spans="1:23">
      <c r="A259" s="35"/>
      <c r="B259" s="93" t="s">
        <v>174</v>
      </c>
      <c r="C259" s="97"/>
      <c r="D259" s="93"/>
      <c r="E259" s="94">
        <f t="shared" si="37"/>
        <v>0</v>
      </c>
      <c r="F259" s="94">
        <f>IFERROR(INDEX(Tbl_ProductList[Product Weight (g)],MATCH(B259 &amp; "|" &amp; C259,Tbl_ProductList[Product Weight Lookup],0)),0)</f>
        <v>0</v>
      </c>
      <c r="G259" s="150">
        <f>IFERROR(INDEX(Tbl_ApparelFabricTypes[Lint Conversion Factor],MATCH(D259,Tbl_ApparelFabricTypes[Product Fabric Type],0))*F259/1000,0)</f>
        <v>0</v>
      </c>
      <c r="H259" s="143"/>
      <c r="I259" s="172">
        <f>IFERROR(INDEX(Tbl_AvgPercCotton[Average % Cotton],MATCH(H259,Tbl_AvgPercCotton[Blends],0)),0)</f>
        <v>0</v>
      </c>
      <c r="J259" s="170"/>
      <c r="K259" s="96">
        <f t="shared" si="38"/>
        <v>0</v>
      </c>
      <c r="L259" s="40"/>
      <c r="M259" s="232"/>
      <c r="N259" s="68"/>
      <c r="O259" s="68"/>
      <c r="P259" s="68"/>
      <c r="Q259" s="70"/>
      <c r="R259" s="70"/>
      <c r="S259" s="71"/>
      <c r="T259" s="64"/>
      <c r="U259" s="72"/>
      <c r="V259" s="66"/>
    </row>
    <row r="260" spans="1:23" ht="16.5" customHeight="1">
      <c r="A260" s="35"/>
      <c r="B260" s="93" t="s">
        <v>174</v>
      </c>
      <c r="C260" s="97"/>
      <c r="D260" s="93"/>
      <c r="E260" s="94">
        <f t="shared" si="37"/>
        <v>0</v>
      </c>
      <c r="F260" s="94">
        <f>IFERROR(INDEX(Tbl_ProductList[Product Weight (g)],MATCH(B260 &amp; "|" &amp; C260,Tbl_ProductList[Product Weight Lookup],0)),0)</f>
        <v>0</v>
      </c>
      <c r="G260" s="150">
        <f>IFERROR(INDEX(Tbl_ApparelFabricTypes[Lint Conversion Factor],MATCH(D260,Tbl_ApparelFabricTypes[Product Fabric Type],0))*F260/1000,0)</f>
        <v>0</v>
      </c>
      <c r="H260" s="143"/>
      <c r="I260" s="172">
        <f>IFERROR(INDEX(Tbl_AvgPercCotton[Average % Cotton],MATCH(H260,Tbl_AvgPercCotton[Blends],0)),0)</f>
        <v>0</v>
      </c>
      <c r="J260" s="170"/>
      <c r="K260" s="96">
        <f t="shared" si="38"/>
        <v>0</v>
      </c>
      <c r="L260" s="40"/>
      <c r="M260" s="234"/>
      <c r="N260" s="210" t="s">
        <v>44</v>
      </c>
      <c r="O260" s="210"/>
      <c r="P260" s="210"/>
      <c r="Q260" s="210"/>
      <c r="R260" s="210"/>
      <c r="S260" s="210"/>
      <c r="T260" s="210"/>
      <c r="U260" s="210"/>
      <c r="V260" s="210"/>
    </row>
    <row r="261" spans="1:23">
      <c r="A261" s="35"/>
      <c r="B261" s="93" t="s">
        <v>174</v>
      </c>
      <c r="C261" s="97"/>
      <c r="D261" s="93"/>
      <c r="E261" s="94">
        <f t="shared" si="37"/>
        <v>0</v>
      </c>
      <c r="F261" s="94">
        <f>IFERROR(INDEX(Tbl_ProductList[Product Weight (g)],MATCH(B261 &amp; "|" &amp; C261,Tbl_ProductList[Product Weight Lookup],0)),0)</f>
        <v>0</v>
      </c>
      <c r="G261" s="150">
        <f>IFERROR(INDEX(Tbl_ApparelFabricTypes[Lint Conversion Factor],MATCH(D261,Tbl_ApparelFabricTypes[Product Fabric Type],0))*F261/1000,0)</f>
        <v>0</v>
      </c>
      <c r="H261" s="143"/>
      <c r="I261" s="172">
        <f>IFERROR(INDEX(Tbl_AvgPercCotton[Average % Cotton],MATCH(H261,Tbl_AvgPercCotton[Blends],0)),0)</f>
        <v>0</v>
      </c>
      <c r="J261" s="170"/>
      <c r="K261" s="96">
        <f t="shared" si="38"/>
        <v>0</v>
      </c>
      <c r="L261" s="42"/>
      <c r="M261" s="231"/>
      <c r="N261" s="97" t="s">
        <v>181</v>
      </c>
      <c r="O261" s="93" t="s">
        <v>68</v>
      </c>
      <c r="P261" s="94">
        <f t="shared" ref="P261:P316" si="41">IF(O261&lt;="",1,0)*U261*T261</f>
        <v>0</v>
      </c>
      <c r="Q261" s="94"/>
      <c r="R261" s="150">
        <f>IFERROR(INDEX(Tbl_HomeFabricTypes[Lint Conversion Factor],MATCH(O261,Tbl_HomeFabricTypes[Product Fabric Type],0))*Q261/1000,0)</f>
        <v>0</v>
      </c>
      <c r="S261" s="95"/>
      <c r="T261" s="172">
        <f>IFERROR(INDEX(Tbl_AvgPercCotton[Average % Cotton],MATCH(S261,Tbl_AvgPercCotton[Blends],0)),0)</f>
        <v>0</v>
      </c>
      <c r="U261" s="170"/>
      <c r="V261" s="96">
        <f t="shared" ref="V261:V316" si="42">R261*(T261)*U261</f>
        <v>0</v>
      </c>
      <c r="W261" s="19"/>
    </row>
    <row r="262" spans="1:23">
      <c r="A262" s="35"/>
      <c r="B262" s="93" t="s">
        <v>174</v>
      </c>
      <c r="C262" s="97"/>
      <c r="D262" s="93"/>
      <c r="E262" s="94">
        <f t="shared" si="37"/>
        <v>0</v>
      </c>
      <c r="F262" s="94">
        <f>IFERROR(INDEX(Tbl_ProductList[Product Weight (g)],MATCH(B262 &amp; "|" &amp; C262,Tbl_ProductList[Product Weight Lookup],0)),0)</f>
        <v>0</v>
      </c>
      <c r="G262" s="150">
        <f>IFERROR(INDEX(Tbl_ApparelFabricTypes[Lint Conversion Factor],MATCH(D262,Tbl_ApparelFabricTypes[Product Fabric Type],0))*F262/1000,0)</f>
        <v>0</v>
      </c>
      <c r="H262" s="143"/>
      <c r="I262" s="172">
        <f>IFERROR(INDEX(Tbl_AvgPercCotton[Average % Cotton],MATCH(H262,Tbl_AvgPercCotton[Blends],0)),0)</f>
        <v>0</v>
      </c>
      <c r="J262" s="170"/>
      <c r="K262" s="96">
        <f t="shared" si="38"/>
        <v>0</v>
      </c>
      <c r="L262" s="42"/>
      <c r="M262" s="231"/>
      <c r="N262" s="97" t="s">
        <v>181</v>
      </c>
      <c r="O262" s="93"/>
      <c r="P262" s="94">
        <f t="shared" si="41"/>
        <v>0</v>
      </c>
      <c r="Q262" s="94"/>
      <c r="R262" s="150">
        <f>IFERROR(INDEX(Tbl_HomeFabricTypes[Lint Conversion Factor],MATCH(O262,Tbl_HomeFabricTypes[Product Fabric Type],0))*Q262/1000,0)</f>
        <v>0</v>
      </c>
      <c r="S262" s="95"/>
      <c r="T262" s="172">
        <f>IFERROR(INDEX(Tbl_AvgPercCotton[Average % Cotton],MATCH(S262,Tbl_AvgPercCotton[Blends],0)),0)</f>
        <v>0</v>
      </c>
      <c r="U262" s="170"/>
      <c r="V262" s="96">
        <f t="shared" si="42"/>
        <v>0</v>
      </c>
      <c r="W262" s="19"/>
    </row>
    <row r="263" spans="1:23">
      <c r="A263" s="35"/>
      <c r="B263" s="93" t="s">
        <v>174</v>
      </c>
      <c r="C263" s="97"/>
      <c r="D263" s="93"/>
      <c r="E263" s="94">
        <f t="shared" si="37"/>
        <v>0</v>
      </c>
      <c r="F263" s="94">
        <f>IFERROR(INDEX(Tbl_ProductList[Product Weight (g)],MATCH(B263 &amp; "|" &amp; C263,Tbl_ProductList[Product Weight Lookup],0)),0)</f>
        <v>0</v>
      </c>
      <c r="G263" s="150">
        <f>IFERROR(INDEX(Tbl_ApparelFabricTypes[Lint Conversion Factor],MATCH(D263,Tbl_ApparelFabricTypes[Product Fabric Type],0))*F263/1000,0)</f>
        <v>0</v>
      </c>
      <c r="H263" s="143"/>
      <c r="I263" s="172">
        <f>IFERROR(INDEX(Tbl_AvgPercCotton[Average % Cotton],MATCH(H263,Tbl_AvgPercCotton[Blends],0)),0)</f>
        <v>0</v>
      </c>
      <c r="J263" s="170"/>
      <c r="K263" s="96">
        <f t="shared" si="38"/>
        <v>0</v>
      </c>
      <c r="L263" s="42"/>
      <c r="M263" s="231"/>
      <c r="N263" s="97" t="s">
        <v>181</v>
      </c>
      <c r="O263" s="93"/>
      <c r="P263" s="94">
        <f t="shared" si="41"/>
        <v>0</v>
      </c>
      <c r="Q263" s="94"/>
      <c r="R263" s="150">
        <f>IFERROR(INDEX(Tbl_HomeFabricTypes[Lint Conversion Factor],MATCH(O263,Tbl_HomeFabricTypes[Product Fabric Type],0))*Q263/1000,0)</f>
        <v>0</v>
      </c>
      <c r="S263" s="95"/>
      <c r="T263" s="172">
        <f>IFERROR(INDEX(Tbl_AvgPercCotton[Average % Cotton],MATCH(S263,Tbl_AvgPercCotton[Blends],0)),0)</f>
        <v>0</v>
      </c>
      <c r="U263" s="170"/>
      <c r="V263" s="96">
        <f t="shared" si="42"/>
        <v>0</v>
      </c>
      <c r="W263" s="19"/>
    </row>
    <row r="264" spans="1:23">
      <c r="A264" s="35"/>
      <c r="B264" s="93" t="s">
        <v>174</v>
      </c>
      <c r="C264" s="97"/>
      <c r="D264" s="93"/>
      <c r="E264" s="94">
        <f t="shared" si="37"/>
        <v>0</v>
      </c>
      <c r="F264" s="94">
        <f>IFERROR(INDEX(Tbl_ProductList[Product Weight (g)],MATCH(B264 &amp; "|" &amp; C264,Tbl_ProductList[Product Weight Lookup],0)),0)</f>
        <v>0</v>
      </c>
      <c r="G264" s="150">
        <f>IFERROR(INDEX(Tbl_ApparelFabricTypes[Lint Conversion Factor],MATCH(D264,Tbl_ApparelFabricTypes[Product Fabric Type],0))*F264/1000,0)</f>
        <v>0</v>
      </c>
      <c r="H264" s="143"/>
      <c r="I264" s="172">
        <f>IFERROR(INDEX(Tbl_AvgPercCotton[Average % Cotton],MATCH(H264,Tbl_AvgPercCotton[Blends],0)),0)</f>
        <v>0</v>
      </c>
      <c r="J264" s="170"/>
      <c r="K264" s="96">
        <f t="shared" si="38"/>
        <v>0</v>
      </c>
      <c r="L264" s="42"/>
      <c r="M264" s="231"/>
      <c r="N264" s="97" t="s">
        <v>181</v>
      </c>
      <c r="O264" s="93"/>
      <c r="P264" s="94">
        <f t="shared" si="41"/>
        <v>0</v>
      </c>
      <c r="Q264" s="94"/>
      <c r="R264" s="150">
        <f>IFERROR(INDEX(Tbl_HomeFabricTypes[Lint Conversion Factor],MATCH(O264,Tbl_HomeFabricTypes[Product Fabric Type],0))*Q264/1000,0)</f>
        <v>0</v>
      </c>
      <c r="S264" s="95"/>
      <c r="T264" s="172">
        <f>IFERROR(INDEX(Tbl_AvgPercCotton[Average % Cotton],MATCH(S264,Tbl_AvgPercCotton[Blends],0)),0)</f>
        <v>0</v>
      </c>
      <c r="U264" s="170"/>
      <c r="V264" s="96">
        <f t="shared" si="42"/>
        <v>0</v>
      </c>
      <c r="W264" s="19"/>
    </row>
    <row r="265" spans="1:23">
      <c r="A265" s="35"/>
      <c r="B265" s="93" t="s">
        <v>174</v>
      </c>
      <c r="C265" s="97"/>
      <c r="D265" s="93"/>
      <c r="E265" s="94">
        <f t="shared" si="37"/>
        <v>0</v>
      </c>
      <c r="F265" s="94">
        <f>IFERROR(INDEX(Tbl_ProductList[Product Weight (g)],MATCH(B265 &amp; "|" &amp; C265,Tbl_ProductList[Product Weight Lookup],0)),0)</f>
        <v>0</v>
      </c>
      <c r="G265" s="150">
        <f>IFERROR(INDEX(Tbl_ApparelFabricTypes[Lint Conversion Factor],MATCH(D265,Tbl_ApparelFabricTypes[Product Fabric Type],0))*F265/1000,0)</f>
        <v>0</v>
      </c>
      <c r="H265" s="143"/>
      <c r="I265" s="172">
        <f>IFERROR(INDEX(Tbl_AvgPercCotton[Average % Cotton],MATCH(H265,Tbl_AvgPercCotton[Blends],0)),0)</f>
        <v>0</v>
      </c>
      <c r="J265" s="170"/>
      <c r="K265" s="96">
        <f t="shared" si="38"/>
        <v>0</v>
      </c>
      <c r="L265" s="42"/>
      <c r="M265" s="231"/>
      <c r="N265" s="97" t="s">
        <v>181</v>
      </c>
      <c r="O265" s="93"/>
      <c r="P265" s="94">
        <f t="shared" si="41"/>
        <v>0</v>
      </c>
      <c r="Q265" s="94"/>
      <c r="R265" s="150">
        <f>IFERROR(INDEX(Tbl_HomeFabricTypes[Lint Conversion Factor],MATCH(O265,Tbl_HomeFabricTypes[Product Fabric Type],0))*Q265/1000,0)</f>
        <v>0</v>
      </c>
      <c r="S265" s="95"/>
      <c r="T265" s="172">
        <f>IFERROR(INDEX(Tbl_AvgPercCotton[Average % Cotton],MATCH(S265,Tbl_AvgPercCotton[Blends],0)),0)</f>
        <v>0</v>
      </c>
      <c r="U265" s="170"/>
      <c r="V265" s="96">
        <f t="shared" si="42"/>
        <v>0</v>
      </c>
      <c r="W265" s="19"/>
    </row>
    <row r="266" spans="1:23">
      <c r="A266" s="35"/>
      <c r="B266" s="93" t="s">
        <v>174</v>
      </c>
      <c r="C266" s="97"/>
      <c r="D266" s="93"/>
      <c r="E266" s="94">
        <f t="shared" si="37"/>
        <v>0</v>
      </c>
      <c r="F266" s="94">
        <f>IFERROR(INDEX(Tbl_ProductList[Product Weight (g)],MATCH(B266 &amp; "|" &amp; C266,Tbl_ProductList[Product Weight Lookup],0)),0)</f>
        <v>0</v>
      </c>
      <c r="G266" s="150">
        <f>IFERROR(INDEX(Tbl_ApparelFabricTypes[Lint Conversion Factor],MATCH(D266,Tbl_ApparelFabricTypes[Product Fabric Type],0))*F266/1000,0)</f>
        <v>0</v>
      </c>
      <c r="H266" s="143"/>
      <c r="I266" s="172">
        <f>IFERROR(INDEX(Tbl_AvgPercCotton[Average % Cotton],MATCH(H266,Tbl_AvgPercCotton[Blends],0)),0)</f>
        <v>0</v>
      </c>
      <c r="J266" s="170"/>
      <c r="K266" s="96">
        <f t="shared" si="38"/>
        <v>0</v>
      </c>
      <c r="L266" s="42"/>
      <c r="M266" s="231"/>
      <c r="N266" s="97" t="s">
        <v>181</v>
      </c>
      <c r="O266" s="93"/>
      <c r="P266" s="94">
        <f t="shared" si="41"/>
        <v>0</v>
      </c>
      <c r="Q266" s="94"/>
      <c r="R266" s="150">
        <f>IFERROR(INDEX(Tbl_HomeFabricTypes[Lint Conversion Factor],MATCH(O266,Tbl_HomeFabricTypes[Product Fabric Type],0))*Q266/1000,0)</f>
        <v>0</v>
      </c>
      <c r="S266" s="95"/>
      <c r="T266" s="172">
        <f>IFERROR(INDEX(Tbl_AvgPercCotton[Average % Cotton],MATCH(S266,Tbl_AvgPercCotton[Blends],0)),0)</f>
        <v>0</v>
      </c>
      <c r="U266" s="170"/>
      <c r="V266" s="96">
        <f t="shared" si="42"/>
        <v>0</v>
      </c>
      <c r="W266" s="19"/>
    </row>
    <row r="267" spans="1:23">
      <c r="A267" s="35"/>
      <c r="B267" s="93" t="s">
        <v>174</v>
      </c>
      <c r="C267" s="97"/>
      <c r="D267" s="93"/>
      <c r="E267" s="94">
        <f t="shared" si="37"/>
        <v>0</v>
      </c>
      <c r="F267" s="94">
        <f>IFERROR(INDEX(Tbl_ProductList[Product Weight (g)],MATCH(B267 &amp; "|" &amp; C267,Tbl_ProductList[Product Weight Lookup],0)),0)</f>
        <v>0</v>
      </c>
      <c r="G267" s="150">
        <f>IFERROR(INDEX(Tbl_ApparelFabricTypes[Lint Conversion Factor],MATCH(D267,Tbl_ApparelFabricTypes[Product Fabric Type],0))*F267/1000,0)</f>
        <v>0</v>
      </c>
      <c r="H267" s="143"/>
      <c r="I267" s="172">
        <f>IFERROR(INDEX(Tbl_AvgPercCotton[Average % Cotton],MATCH(H267,Tbl_AvgPercCotton[Blends],0)),0)</f>
        <v>0</v>
      </c>
      <c r="J267" s="170"/>
      <c r="K267" s="96">
        <f t="shared" si="38"/>
        <v>0</v>
      </c>
      <c r="L267" s="42"/>
      <c r="M267" s="231"/>
      <c r="N267" s="97" t="s">
        <v>181</v>
      </c>
      <c r="O267" s="93"/>
      <c r="P267" s="94">
        <f t="shared" si="41"/>
        <v>0</v>
      </c>
      <c r="Q267" s="94"/>
      <c r="R267" s="150">
        <f>IFERROR(INDEX(Tbl_HomeFabricTypes[Lint Conversion Factor],MATCH(O267,Tbl_HomeFabricTypes[Product Fabric Type],0))*Q267/1000,0)</f>
        <v>0</v>
      </c>
      <c r="S267" s="95"/>
      <c r="T267" s="172">
        <f>IFERROR(INDEX(Tbl_AvgPercCotton[Average % Cotton],MATCH(S267,Tbl_AvgPercCotton[Blends],0)),0)</f>
        <v>0</v>
      </c>
      <c r="U267" s="170"/>
      <c r="V267" s="96">
        <f t="shared" si="42"/>
        <v>0</v>
      </c>
      <c r="W267" s="19"/>
    </row>
    <row r="268" spans="1:23">
      <c r="A268" s="35"/>
      <c r="B268" s="93" t="s">
        <v>174</v>
      </c>
      <c r="C268" s="97"/>
      <c r="D268" s="93"/>
      <c r="E268" s="94">
        <f t="shared" si="37"/>
        <v>0</v>
      </c>
      <c r="F268" s="94">
        <f>IFERROR(INDEX(Tbl_ProductList[Product Weight (g)],MATCH(B268 &amp; "|" &amp; C268,Tbl_ProductList[Product Weight Lookup],0)),0)</f>
        <v>0</v>
      </c>
      <c r="G268" s="150">
        <f>IFERROR(INDEX(Tbl_ApparelFabricTypes[Lint Conversion Factor],MATCH(D268,Tbl_ApparelFabricTypes[Product Fabric Type],0))*F268/1000,0)</f>
        <v>0</v>
      </c>
      <c r="H268" s="143"/>
      <c r="I268" s="172">
        <f>IFERROR(INDEX(Tbl_AvgPercCotton[Average % Cotton],MATCH(H268,Tbl_AvgPercCotton[Blends],0)),0)</f>
        <v>0</v>
      </c>
      <c r="J268" s="170"/>
      <c r="K268" s="96">
        <f t="shared" si="38"/>
        <v>0</v>
      </c>
      <c r="L268" s="42"/>
      <c r="M268" s="231"/>
      <c r="N268" s="97" t="s">
        <v>181</v>
      </c>
      <c r="O268" s="93"/>
      <c r="P268" s="94">
        <f t="shared" si="41"/>
        <v>0</v>
      </c>
      <c r="Q268" s="94"/>
      <c r="R268" s="150">
        <f>IFERROR(INDEX(Tbl_HomeFabricTypes[Lint Conversion Factor],MATCH(O268,Tbl_HomeFabricTypes[Product Fabric Type],0))*Q268/1000,0)</f>
        <v>0</v>
      </c>
      <c r="S268" s="95"/>
      <c r="T268" s="172">
        <f>IFERROR(INDEX(Tbl_AvgPercCotton[Average % Cotton],MATCH(S268,Tbl_AvgPercCotton[Blends],0)),0)</f>
        <v>0</v>
      </c>
      <c r="U268" s="170"/>
      <c r="V268" s="96">
        <f t="shared" si="42"/>
        <v>0</v>
      </c>
      <c r="W268" s="19"/>
    </row>
    <row r="269" spans="1:23">
      <c r="A269" s="35"/>
      <c r="B269" s="93" t="s">
        <v>174</v>
      </c>
      <c r="C269" s="97"/>
      <c r="D269" s="93"/>
      <c r="E269" s="94">
        <f t="shared" si="37"/>
        <v>0</v>
      </c>
      <c r="F269" s="94">
        <f>IFERROR(INDEX(Tbl_ProductList[Product Weight (g)],MATCH(B269 &amp; "|" &amp; C269,Tbl_ProductList[Product Weight Lookup],0)),0)</f>
        <v>0</v>
      </c>
      <c r="G269" s="150">
        <f>IFERROR(INDEX(Tbl_ApparelFabricTypes[Lint Conversion Factor],MATCH(D269,Tbl_ApparelFabricTypes[Product Fabric Type],0))*F269/1000,0)</f>
        <v>0</v>
      </c>
      <c r="H269" s="143"/>
      <c r="I269" s="172">
        <f>IFERROR(INDEX(Tbl_AvgPercCotton[Average % Cotton],MATCH(H269,Tbl_AvgPercCotton[Blends],0)),0)</f>
        <v>0</v>
      </c>
      <c r="J269" s="170"/>
      <c r="K269" s="96">
        <f t="shared" si="38"/>
        <v>0</v>
      </c>
      <c r="L269" s="42"/>
      <c r="M269" s="231"/>
      <c r="N269" s="97" t="s">
        <v>181</v>
      </c>
      <c r="O269" s="93"/>
      <c r="P269" s="94">
        <f t="shared" si="41"/>
        <v>0</v>
      </c>
      <c r="Q269" s="94"/>
      <c r="R269" s="150">
        <f>IFERROR(INDEX(Tbl_HomeFabricTypes[Lint Conversion Factor],MATCH(O269,Tbl_HomeFabricTypes[Product Fabric Type],0))*Q269/1000,0)</f>
        <v>0</v>
      </c>
      <c r="S269" s="95"/>
      <c r="T269" s="172">
        <f>IFERROR(INDEX(Tbl_AvgPercCotton[Average % Cotton],MATCH(S269,Tbl_AvgPercCotton[Blends],0)),0)</f>
        <v>0</v>
      </c>
      <c r="U269" s="170"/>
      <c r="V269" s="96">
        <f t="shared" si="42"/>
        <v>0</v>
      </c>
      <c r="W269" s="19"/>
    </row>
    <row r="270" spans="1:23">
      <c r="A270" s="35"/>
      <c r="B270" s="93" t="s">
        <v>174</v>
      </c>
      <c r="C270" s="97"/>
      <c r="D270" s="93"/>
      <c r="E270" s="94">
        <f t="shared" si="37"/>
        <v>0</v>
      </c>
      <c r="F270" s="94">
        <f>IFERROR(INDEX(Tbl_ProductList[Product Weight (g)],MATCH(B270 &amp; "|" &amp; C270,Tbl_ProductList[Product Weight Lookup],0)),0)</f>
        <v>0</v>
      </c>
      <c r="G270" s="150">
        <f>IFERROR(INDEX(Tbl_ApparelFabricTypes[Lint Conversion Factor],MATCH(D270,Tbl_ApparelFabricTypes[Product Fabric Type],0))*F270/1000,0)</f>
        <v>0</v>
      </c>
      <c r="H270" s="143"/>
      <c r="I270" s="172">
        <f>IFERROR(INDEX(Tbl_AvgPercCotton[Average % Cotton],MATCH(H270,Tbl_AvgPercCotton[Blends],0)),0)</f>
        <v>0</v>
      </c>
      <c r="J270" s="170"/>
      <c r="K270" s="96">
        <f t="shared" si="38"/>
        <v>0</v>
      </c>
      <c r="L270" s="42"/>
      <c r="M270" s="231"/>
      <c r="N270" s="97" t="s">
        <v>181</v>
      </c>
      <c r="O270" s="93"/>
      <c r="P270" s="94">
        <f t="shared" si="41"/>
        <v>0</v>
      </c>
      <c r="Q270" s="94"/>
      <c r="R270" s="150">
        <f>IFERROR(INDEX(Tbl_HomeFabricTypes[Lint Conversion Factor],MATCH(O270,Tbl_HomeFabricTypes[Product Fabric Type],0))*Q270/1000,0)</f>
        <v>0</v>
      </c>
      <c r="S270" s="95"/>
      <c r="T270" s="172">
        <f>IFERROR(INDEX(Tbl_AvgPercCotton[Average % Cotton],MATCH(S270,Tbl_AvgPercCotton[Blends],0)),0)</f>
        <v>0</v>
      </c>
      <c r="U270" s="170"/>
      <c r="V270" s="96">
        <f t="shared" si="42"/>
        <v>0</v>
      </c>
      <c r="W270" s="19"/>
    </row>
    <row r="271" spans="1:23">
      <c r="A271" s="35"/>
      <c r="B271" s="93" t="s">
        <v>174</v>
      </c>
      <c r="C271" s="97"/>
      <c r="D271" s="93"/>
      <c r="E271" s="94">
        <f t="shared" si="37"/>
        <v>0</v>
      </c>
      <c r="F271" s="94">
        <f>IFERROR(INDEX(Tbl_ProductList[Product Weight (g)],MATCH(B271 &amp; "|" &amp; C271,Tbl_ProductList[Product Weight Lookup],0)),0)</f>
        <v>0</v>
      </c>
      <c r="G271" s="150">
        <f>IFERROR(INDEX(Tbl_ApparelFabricTypes[Lint Conversion Factor],MATCH(D271,Tbl_ApparelFabricTypes[Product Fabric Type],0))*F271/1000,0)</f>
        <v>0</v>
      </c>
      <c r="H271" s="143"/>
      <c r="I271" s="172">
        <f>IFERROR(INDEX(Tbl_AvgPercCotton[Average % Cotton],MATCH(H271,Tbl_AvgPercCotton[Blends],0)),0)</f>
        <v>0</v>
      </c>
      <c r="J271" s="170"/>
      <c r="K271" s="96">
        <f t="shared" si="38"/>
        <v>0</v>
      </c>
      <c r="L271" s="42"/>
      <c r="M271" s="231"/>
      <c r="N271" s="97" t="s">
        <v>181</v>
      </c>
      <c r="O271" s="93"/>
      <c r="P271" s="94">
        <f t="shared" si="41"/>
        <v>0</v>
      </c>
      <c r="Q271" s="94"/>
      <c r="R271" s="150">
        <f>IFERROR(INDEX(Tbl_HomeFabricTypes[Lint Conversion Factor],MATCH(O271,Tbl_HomeFabricTypes[Product Fabric Type],0))*Q271/1000,0)</f>
        <v>0</v>
      </c>
      <c r="S271" s="95"/>
      <c r="T271" s="172">
        <f>IFERROR(INDEX(Tbl_AvgPercCotton[Average % Cotton],MATCH(S271,Tbl_AvgPercCotton[Blends],0)),0)</f>
        <v>0</v>
      </c>
      <c r="U271" s="170"/>
      <c r="V271" s="96">
        <f t="shared" si="42"/>
        <v>0</v>
      </c>
      <c r="W271" s="19"/>
    </row>
    <row r="272" spans="1:23">
      <c r="A272" s="35"/>
      <c r="B272" s="93" t="s">
        <v>174</v>
      </c>
      <c r="C272" s="97"/>
      <c r="D272" s="93"/>
      <c r="E272" s="94">
        <f t="shared" si="37"/>
        <v>0</v>
      </c>
      <c r="F272" s="94">
        <f>IFERROR(INDEX(Tbl_ProductList[Product Weight (g)],MATCH(B272 &amp; "|" &amp; C272,Tbl_ProductList[Product Weight Lookup],0)),0)</f>
        <v>0</v>
      </c>
      <c r="G272" s="150">
        <f>IFERROR(INDEX(Tbl_ApparelFabricTypes[Lint Conversion Factor],MATCH(D272,Tbl_ApparelFabricTypes[Product Fabric Type],0))*F272/1000,0)</f>
        <v>0</v>
      </c>
      <c r="H272" s="143"/>
      <c r="I272" s="172">
        <f>IFERROR(INDEX(Tbl_AvgPercCotton[Average % Cotton],MATCH(H272,Tbl_AvgPercCotton[Blends],0)),0)</f>
        <v>0</v>
      </c>
      <c r="J272" s="170"/>
      <c r="K272" s="96">
        <f t="shared" si="38"/>
        <v>0</v>
      </c>
      <c r="L272" s="42"/>
      <c r="M272" s="231"/>
      <c r="N272" s="97" t="s">
        <v>181</v>
      </c>
      <c r="O272" s="93"/>
      <c r="P272" s="94">
        <f t="shared" si="41"/>
        <v>0</v>
      </c>
      <c r="Q272" s="94"/>
      <c r="R272" s="150">
        <f>IFERROR(INDEX(Tbl_HomeFabricTypes[Lint Conversion Factor],MATCH(O272,Tbl_HomeFabricTypes[Product Fabric Type],0))*Q272/1000,0)</f>
        <v>0</v>
      </c>
      <c r="S272" s="95"/>
      <c r="T272" s="172">
        <f>IFERROR(INDEX(Tbl_AvgPercCotton[Average % Cotton],MATCH(S272,Tbl_AvgPercCotton[Blends],0)),0)</f>
        <v>0</v>
      </c>
      <c r="U272" s="170"/>
      <c r="V272" s="96">
        <f t="shared" si="42"/>
        <v>0</v>
      </c>
      <c r="W272" s="19"/>
    </row>
    <row r="273" spans="1:23">
      <c r="A273" s="35"/>
      <c r="B273" s="93" t="s">
        <v>174</v>
      </c>
      <c r="C273" s="97"/>
      <c r="D273" s="93"/>
      <c r="E273" s="94">
        <f t="shared" si="37"/>
        <v>0</v>
      </c>
      <c r="F273" s="94">
        <f>IFERROR(INDEX(Tbl_ProductList[Product Weight (g)],MATCH(B273 &amp; "|" &amp; C273,Tbl_ProductList[Product Weight Lookup],0)),0)</f>
        <v>0</v>
      </c>
      <c r="G273" s="150">
        <f>IFERROR(INDEX(Tbl_ApparelFabricTypes[Lint Conversion Factor],MATCH(D273,Tbl_ApparelFabricTypes[Product Fabric Type],0))*F273/1000,0)</f>
        <v>0</v>
      </c>
      <c r="H273" s="143"/>
      <c r="I273" s="172">
        <f>IFERROR(INDEX(Tbl_AvgPercCotton[Average % Cotton],MATCH(H273,Tbl_AvgPercCotton[Blends],0)),0)</f>
        <v>0</v>
      </c>
      <c r="J273" s="170"/>
      <c r="K273" s="96">
        <f t="shared" si="38"/>
        <v>0</v>
      </c>
      <c r="L273" s="42"/>
      <c r="M273" s="231"/>
      <c r="N273" s="97" t="s">
        <v>181</v>
      </c>
      <c r="O273" s="93"/>
      <c r="P273" s="94">
        <f t="shared" si="41"/>
        <v>0</v>
      </c>
      <c r="Q273" s="94"/>
      <c r="R273" s="150">
        <f>IFERROR(INDEX(Tbl_HomeFabricTypes[Lint Conversion Factor],MATCH(O273,Tbl_HomeFabricTypes[Product Fabric Type],0))*Q273/1000,0)</f>
        <v>0</v>
      </c>
      <c r="S273" s="95"/>
      <c r="T273" s="172">
        <f>IFERROR(INDEX(Tbl_AvgPercCotton[Average % Cotton],MATCH(S273,Tbl_AvgPercCotton[Blends],0)),0)</f>
        <v>0</v>
      </c>
      <c r="U273" s="170"/>
      <c r="V273" s="96">
        <f t="shared" si="42"/>
        <v>0</v>
      </c>
      <c r="W273" s="19"/>
    </row>
    <row r="274" spans="1:23">
      <c r="A274" s="35"/>
      <c r="B274" s="93" t="s">
        <v>174</v>
      </c>
      <c r="C274" s="97"/>
      <c r="D274" s="93"/>
      <c r="E274" s="94">
        <f t="shared" si="37"/>
        <v>0</v>
      </c>
      <c r="F274" s="94">
        <f>IFERROR(INDEX(Tbl_ProductList[Product Weight (g)],MATCH(B274 &amp; "|" &amp; C274,Tbl_ProductList[Product Weight Lookup],0)),0)</f>
        <v>0</v>
      </c>
      <c r="G274" s="150">
        <f>IFERROR(INDEX(Tbl_ApparelFabricTypes[Lint Conversion Factor],MATCH(D274,Tbl_ApparelFabricTypes[Product Fabric Type],0))*F274/1000,0)</f>
        <v>0</v>
      </c>
      <c r="H274" s="143"/>
      <c r="I274" s="172">
        <f>IFERROR(INDEX(Tbl_AvgPercCotton[Average % Cotton],MATCH(H274,Tbl_AvgPercCotton[Blends],0)),0)</f>
        <v>0</v>
      </c>
      <c r="J274" s="170"/>
      <c r="K274" s="96">
        <f t="shared" si="38"/>
        <v>0</v>
      </c>
      <c r="L274" s="42"/>
      <c r="M274" s="231"/>
      <c r="N274" s="97" t="s">
        <v>181</v>
      </c>
      <c r="O274" s="93"/>
      <c r="P274" s="94">
        <f t="shared" si="41"/>
        <v>0</v>
      </c>
      <c r="Q274" s="94"/>
      <c r="R274" s="150">
        <f>IFERROR(INDEX(Tbl_HomeFabricTypes[Lint Conversion Factor],MATCH(O274,Tbl_HomeFabricTypes[Product Fabric Type],0))*Q274/1000,0)</f>
        <v>0</v>
      </c>
      <c r="S274" s="95"/>
      <c r="T274" s="172">
        <f>IFERROR(INDEX(Tbl_AvgPercCotton[Average % Cotton],MATCH(S274,Tbl_AvgPercCotton[Blends],0)),0)</f>
        <v>0</v>
      </c>
      <c r="U274" s="170"/>
      <c r="V274" s="96">
        <f t="shared" si="42"/>
        <v>0</v>
      </c>
      <c r="W274" s="19"/>
    </row>
    <row r="275" spans="1:23" ht="15.6">
      <c r="A275" s="35"/>
      <c r="B275" s="224"/>
      <c r="C275" s="242" t="s">
        <v>182</v>
      </c>
      <c r="D275" s="243"/>
      <c r="E275" s="243"/>
      <c r="F275" s="243"/>
      <c r="G275" s="243"/>
      <c r="H275" s="243"/>
      <c r="I275" s="243"/>
      <c r="J275" s="243"/>
      <c r="K275" s="244"/>
      <c r="L275" s="42"/>
      <c r="M275" s="231"/>
      <c r="N275" s="97" t="s">
        <v>181</v>
      </c>
      <c r="O275" s="93"/>
      <c r="P275" s="94">
        <f t="shared" si="41"/>
        <v>0</v>
      </c>
      <c r="Q275" s="103"/>
      <c r="R275" s="150">
        <f>IFERROR(INDEX(Tbl_HomeFabricTypes[Lint Conversion Factor],MATCH(O275,Tbl_HomeFabricTypes[Product Fabric Type],0))*Q275/1000,0)</f>
        <v>0</v>
      </c>
      <c r="S275" s="95"/>
      <c r="T275" s="172">
        <f>IFERROR(INDEX(Tbl_AvgPercCotton[Average % Cotton],MATCH(S275,Tbl_AvgPercCotton[Blends],0)),0)</f>
        <v>0</v>
      </c>
      <c r="U275" s="170"/>
      <c r="V275" s="96">
        <f t="shared" si="42"/>
        <v>0</v>
      </c>
      <c r="W275" s="19"/>
    </row>
    <row r="276" spans="1:23">
      <c r="A276" s="35"/>
      <c r="B276" s="93" t="s">
        <v>183</v>
      </c>
      <c r="C276" s="97" t="s">
        <v>184</v>
      </c>
      <c r="D276" s="93"/>
      <c r="E276" s="94">
        <f t="shared" ref="E276:E295" si="43">IF(D276&lt;="",1,0)*J276*I276</f>
        <v>0</v>
      </c>
      <c r="F276" s="94">
        <f>IFERROR(INDEX(Tbl_ProductList[Product Weight (g)],MATCH(B276 &amp; "|" &amp; C276,Tbl_ProductList[Product Weight Lookup],0)),0)</f>
        <v>485</v>
      </c>
      <c r="G276" s="150">
        <f>IFERROR(INDEX(Tbl_ApparelFabricTypes[Lint Conversion Factor],MATCH(D276,Tbl_ApparelFabricTypes[Product Fabric Type],0))*F276/1000,0)</f>
        <v>0</v>
      </c>
      <c r="H276" s="143"/>
      <c r="I276" s="172">
        <f>IFERROR(INDEX(Tbl_AvgPercCotton[Average % Cotton],MATCH(H276,Tbl_AvgPercCotton[Blends],0)),0)</f>
        <v>0</v>
      </c>
      <c r="J276" s="170"/>
      <c r="K276" s="96">
        <f t="shared" ref="K276:K295" si="44">G276*(I276)*J276</f>
        <v>0</v>
      </c>
      <c r="L276" s="42"/>
      <c r="M276" s="231"/>
      <c r="N276" s="97" t="s">
        <v>181</v>
      </c>
      <c r="O276" s="93"/>
      <c r="P276" s="94">
        <f t="shared" si="41"/>
        <v>0</v>
      </c>
      <c r="Q276" s="94"/>
      <c r="R276" s="150">
        <f>IFERROR(INDEX(Tbl_HomeFabricTypes[Lint Conversion Factor],MATCH(O276,Tbl_HomeFabricTypes[Product Fabric Type],0))*Q276/1000,0)</f>
        <v>0</v>
      </c>
      <c r="S276" s="95"/>
      <c r="T276" s="172">
        <f>IFERROR(INDEX(Tbl_AvgPercCotton[Average % Cotton],MATCH(S276,Tbl_AvgPercCotton[Blends],0)),0)</f>
        <v>0</v>
      </c>
      <c r="U276" s="170"/>
      <c r="V276" s="96">
        <f t="shared" si="42"/>
        <v>0</v>
      </c>
      <c r="W276" s="19"/>
    </row>
    <row r="277" spans="1:23">
      <c r="A277" s="35"/>
      <c r="B277" s="93" t="s">
        <v>183</v>
      </c>
      <c r="C277" s="97" t="s">
        <v>185</v>
      </c>
      <c r="D277" s="93"/>
      <c r="E277" s="94">
        <f t="shared" si="43"/>
        <v>0</v>
      </c>
      <c r="F277" s="94">
        <f>IFERROR(INDEX(Tbl_ProductList[Product Weight (g)],MATCH(B277 &amp; "|" &amp; C277,Tbl_ProductList[Product Weight Lookup],0)),0)</f>
        <v>630</v>
      </c>
      <c r="G277" s="150">
        <f>IFERROR(INDEX(Tbl_ApparelFabricTypes[Lint Conversion Factor],MATCH(D277,Tbl_ApparelFabricTypes[Product Fabric Type],0))*F277/1000,0)</f>
        <v>0</v>
      </c>
      <c r="H277" s="143"/>
      <c r="I277" s="172">
        <f>IFERROR(INDEX(Tbl_AvgPercCotton[Average % Cotton],MATCH(H277,Tbl_AvgPercCotton[Blends],0)),0)</f>
        <v>0</v>
      </c>
      <c r="J277" s="170"/>
      <c r="K277" s="96">
        <f t="shared" si="44"/>
        <v>0</v>
      </c>
      <c r="L277" s="42"/>
      <c r="M277" s="231"/>
      <c r="N277" s="97" t="s">
        <v>181</v>
      </c>
      <c r="O277" s="93"/>
      <c r="P277" s="94">
        <f t="shared" si="41"/>
        <v>0</v>
      </c>
      <c r="Q277" s="94"/>
      <c r="R277" s="150">
        <f>IFERROR(INDEX(Tbl_HomeFabricTypes[Lint Conversion Factor],MATCH(O277,Tbl_HomeFabricTypes[Product Fabric Type],0))*Q277/1000,0)</f>
        <v>0</v>
      </c>
      <c r="S277" s="95"/>
      <c r="T277" s="172">
        <f>IFERROR(INDEX(Tbl_AvgPercCotton[Average % Cotton],MATCH(S277,Tbl_AvgPercCotton[Blends],0)),0)</f>
        <v>0</v>
      </c>
      <c r="U277" s="170"/>
      <c r="V277" s="96">
        <f t="shared" si="42"/>
        <v>0</v>
      </c>
      <c r="W277" s="19"/>
    </row>
    <row r="278" spans="1:23">
      <c r="A278" s="35"/>
      <c r="B278" s="93" t="s">
        <v>183</v>
      </c>
      <c r="C278" s="97" t="s">
        <v>186</v>
      </c>
      <c r="D278" s="93"/>
      <c r="E278" s="94">
        <f t="shared" si="43"/>
        <v>0</v>
      </c>
      <c r="F278" s="94">
        <f>IFERROR(INDEX(Tbl_ProductList[Product Weight (g)],MATCH(B278 &amp; "|" &amp; C278,Tbl_ProductList[Product Weight Lookup],0)),0)</f>
        <v>320</v>
      </c>
      <c r="G278" s="150">
        <f>IFERROR(INDEX(Tbl_ApparelFabricTypes[Lint Conversion Factor],MATCH(D278,Tbl_ApparelFabricTypes[Product Fabric Type],0))*F278/1000,0)</f>
        <v>0</v>
      </c>
      <c r="H278" s="143"/>
      <c r="I278" s="172">
        <f>IFERROR(INDEX(Tbl_AvgPercCotton[Average % Cotton],MATCH(H278,Tbl_AvgPercCotton[Blends],0)),0)</f>
        <v>0</v>
      </c>
      <c r="J278" s="170"/>
      <c r="K278" s="96">
        <f t="shared" si="44"/>
        <v>0</v>
      </c>
      <c r="L278" s="42"/>
      <c r="M278" s="231"/>
      <c r="N278" s="97" t="s">
        <v>181</v>
      </c>
      <c r="O278" s="93"/>
      <c r="P278" s="94">
        <f t="shared" si="41"/>
        <v>0</v>
      </c>
      <c r="Q278" s="94"/>
      <c r="R278" s="150">
        <f>IFERROR(INDEX(Tbl_HomeFabricTypes[Lint Conversion Factor],MATCH(O278,Tbl_HomeFabricTypes[Product Fabric Type],0))*Q278/1000,0)</f>
        <v>0</v>
      </c>
      <c r="S278" s="95"/>
      <c r="T278" s="172">
        <f>IFERROR(INDEX(Tbl_AvgPercCotton[Average % Cotton],MATCH(S278,Tbl_AvgPercCotton[Blends],0)),0)</f>
        <v>0</v>
      </c>
      <c r="U278" s="170"/>
      <c r="V278" s="96">
        <f t="shared" si="42"/>
        <v>0</v>
      </c>
      <c r="W278" s="19"/>
    </row>
    <row r="279" spans="1:23">
      <c r="A279" s="35"/>
      <c r="B279" s="93" t="s">
        <v>183</v>
      </c>
      <c r="C279" s="97" t="s">
        <v>161</v>
      </c>
      <c r="D279" s="93"/>
      <c r="E279" s="94">
        <f t="shared" si="43"/>
        <v>0</v>
      </c>
      <c r="F279" s="94">
        <f>IFERROR(INDEX(Tbl_ProductList[Product Weight (g)],MATCH(B279 &amp; "|" &amp; C279,Tbl_ProductList[Product Weight Lookup],0)),0)</f>
        <v>650</v>
      </c>
      <c r="G279" s="150">
        <f>IFERROR(INDEX(Tbl_ApparelFabricTypes[Lint Conversion Factor],MATCH(D279,Tbl_ApparelFabricTypes[Product Fabric Type],0))*F279/1000,0)</f>
        <v>0</v>
      </c>
      <c r="H279" s="143"/>
      <c r="I279" s="172">
        <f>IFERROR(INDEX(Tbl_AvgPercCotton[Average % Cotton],MATCH(H279,Tbl_AvgPercCotton[Blends],0)),0)</f>
        <v>0</v>
      </c>
      <c r="J279" s="170"/>
      <c r="K279" s="96">
        <f t="shared" si="44"/>
        <v>0</v>
      </c>
      <c r="L279" s="42"/>
      <c r="M279" s="231"/>
      <c r="N279" s="97" t="s">
        <v>181</v>
      </c>
      <c r="O279" s="93"/>
      <c r="P279" s="94">
        <f t="shared" si="41"/>
        <v>0</v>
      </c>
      <c r="Q279" s="94"/>
      <c r="R279" s="150">
        <f>IFERROR(INDEX(Tbl_HomeFabricTypes[Lint Conversion Factor],MATCH(O279,Tbl_HomeFabricTypes[Product Fabric Type],0))*Q279/1000,0)</f>
        <v>0</v>
      </c>
      <c r="S279" s="95"/>
      <c r="T279" s="172">
        <f>IFERROR(INDEX(Tbl_AvgPercCotton[Average % Cotton],MATCH(S279,Tbl_AvgPercCotton[Blends],0)),0)</f>
        <v>0</v>
      </c>
      <c r="U279" s="170"/>
      <c r="V279" s="96">
        <f t="shared" si="42"/>
        <v>0</v>
      </c>
      <c r="W279" s="19"/>
    </row>
    <row r="280" spans="1:23">
      <c r="A280" s="35"/>
      <c r="B280" s="93" t="s">
        <v>183</v>
      </c>
      <c r="C280" s="97" t="s">
        <v>160</v>
      </c>
      <c r="D280" s="93"/>
      <c r="E280" s="94">
        <f t="shared" si="43"/>
        <v>0</v>
      </c>
      <c r="F280" s="94">
        <f>IFERROR(INDEX(Tbl_ProductList[Product Weight (g)],MATCH(B280 &amp; "|" &amp; C280,Tbl_ProductList[Product Weight Lookup],0)),0)</f>
        <v>500</v>
      </c>
      <c r="G280" s="150">
        <f>IFERROR(INDEX(Tbl_ApparelFabricTypes[Lint Conversion Factor],MATCH(D280,Tbl_ApparelFabricTypes[Product Fabric Type],0))*F280/1000,0)</f>
        <v>0</v>
      </c>
      <c r="H280" s="143"/>
      <c r="I280" s="172">
        <f>IFERROR(INDEX(Tbl_AvgPercCotton[Average % Cotton],MATCH(H280,Tbl_AvgPercCotton[Blends],0)),0)</f>
        <v>0</v>
      </c>
      <c r="J280" s="170"/>
      <c r="K280" s="96">
        <f t="shared" si="44"/>
        <v>0</v>
      </c>
      <c r="L280" s="42"/>
      <c r="M280" s="231"/>
      <c r="N280" s="97" t="s">
        <v>181</v>
      </c>
      <c r="O280" s="93"/>
      <c r="P280" s="94">
        <f t="shared" si="41"/>
        <v>0</v>
      </c>
      <c r="Q280" s="94"/>
      <c r="R280" s="150">
        <f>IFERROR(INDEX(Tbl_HomeFabricTypes[Lint Conversion Factor],MATCH(O280,Tbl_HomeFabricTypes[Product Fabric Type],0))*Q280/1000,0)</f>
        <v>0</v>
      </c>
      <c r="S280" s="95"/>
      <c r="T280" s="172">
        <f>IFERROR(INDEX(Tbl_AvgPercCotton[Average % Cotton],MATCH(S280,Tbl_AvgPercCotton[Blends],0)),0)</f>
        <v>0</v>
      </c>
      <c r="U280" s="170"/>
      <c r="V280" s="96">
        <f t="shared" si="42"/>
        <v>0</v>
      </c>
      <c r="W280" s="19"/>
    </row>
    <row r="281" spans="1:23">
      <c r="A281" s="35"/>
      <c r="B281" s="93" t="s">
        <v>183</v>
      </c>
      <c r="C281" s="97"/>
      <c r="D281" s="93"/>
      <c r="E281" s="94">
        <f t="shared" si="43"/>
        <v>0</v>
      </c>
      <c r="F281" s="94">
        <f>IFERROR(INDEX(Tbl_ProductList[Product Weight (g)],MATCH(B281 &amp; "|" &amp; C281,Tbl_ProductList[Product Weight Lookup],0)),0)</f>
        <v>0</v>
      </c>
      <c r="G281" s="150">
        <f>IFERROR(INDEX(Tbl_ApparelFabricTypes[Lint Conversion Factor],MATCH(D281,Tbl_ApparelFabricTypes[Product Fabric Type],0))*F281/1000,0)</f>
        <v>0</v>
      </c>
      <c r="H281" s="143"/>
      <c r="I281" s="172">
        <f>IFERROR(INDEX(Tbl_AvgPercCotton[Average % Cotton],MATCH(H281,Tbl_AvgPercCotton[Blends],0)),0)</f>
        <v>0</v>
      </c>
      <c r="J281" s="170"/>
      <c r="K281" s="96">
        <f t="shared" si="44"/>
        <v>0</v>
      </c>
      <c r="L281" s="42"/>
      <c r="M281" s="231"/>
      <c r="N281" s="97" t="s">
        <v>181</v>
      </c>
      <c r="O281" s="93"/>
      <c r="P281" s="94">
        <f t="shared" si="41"/>
        <v>0</v>
      </c>
      <c r="Q281" s="94"/>
      <c r="R281" s="150">
        <f>IFERROR(INDEX(Tbl_HomeFabricTypes[Lint Conversion Factor],MATCH(O281,Tbl_HomeFabricTypes[Product Fabric Type],0))*Q281/1000,0)</f>
        <v>0</v>
      </c>
      <c r="S281" s="95"/>
      <c r="T281" s="172">
        <f>IFERROR(INDEX(Tbl_AvgPercCotton[Average % Cotton],MATCH(S281,Tbl_AvgPercCotton[Blends],0)),0)</f>
        <v>0</v>
      </c>
      <c r="U281" s="170"/>
      <c r="V281" s="96">
        <f t="shared" si="42"/>
        <v>0</v>
      </c>
      <c r="W281" s="19"/>
    </row>
    <row r="282" spans="1:23">
      <c r="A282" s="35"/>
      <c r="B282" s="93" t="s">
        <v>183</v>
      </c>
      <c r="C282" s="97"/>
      <c r="D282" s="93"/>
      <c r="E282" s="94">
        <f t="shared" si="43"/>
        <v>0</v>
      </c>
      <c r="F282" s="94">
        <f>IFERROR(INDEX(Tbl_ProductList[Product Weight (g)],MATCH(B282 &amp; "|" &amp; C282,Tbl_ProductList[Product Weight Lookup],0)),0)</f>
        <v>0</v>
      </c>
      <c r="G282" s="150">
        <f>IFERROR(INDEX(Tbl_ApparelFabricTypes[Lint Conversion Factor],MATCH(D282,Tbl_ApparelFabricTypes[Product Fabric Type],0))*F282/1000,0)</f>
        <v>0</v>
      </c>
      <c r="H282" s="143"/>
      <c r="I282" s="172">
        <f>IFERROR(INDEX(Tbl_AvgPercCotton[Average % Cotton],MATCH(H282,Tbl_AvgPercCotton[Blends],0)),0)</f>
        <v>0</v>
      </c>
      <c r="J282" s="170"/>
      <c r="K282" s="96">
        <f t="shared" si="44"/>
        <v>0</v>
      </c>
      <c r="L282" s="42"/>
      <c r="M282" s="231"/>
      <c r="N282" s="97" t="s">
        <v>181</v>
      </c>
      <c r="O282" s="93"/>
      <c r="P282" s="94">
        <f t="shared" si="41"/>
        <v>0</v>
      </c>
      <c r="Q282" s="94"/>
      <c r="R282" s="150">
        <f>IFERROR(INDEX(Tbl_HomeFabricTypes[Lint Conversion Factor],MATCH(O282,Tbl_HomeFabricTypes[Product Fabric Type],0))*Q282/1000,0)</f>
        <v>0</v>
      </c>
      <c r="S282" s="95"/>
      <c r="T282" s="172">
        <f>IFERROR(INDEX(Tbl_AvgPercCotton[Average % Cotton],MATCH(S282,Tbl_AvgPercCotton[Blends],0)),0)</f>
        <v>0</v>
      </c>
      <c r="U282" s="170"/>
      <c r="V282" s="96">
        <f t="shared" si="42"/>
        <v>0</v>
      </c>
      <c r="W282" s="19"/>
    </row>
    <row r="283" spans="1:23">
      <c r="A283" s="35"/>
      <c r="B283" s="93" t="s">
        <v>183</v>
      </c>
      <c r="C283" s="97"/>
      <c r="D283" s="93"/>
      <c r="E283" s="94">
        <f t="shared" si="43"/>
        <v>0</v>
      </c>
      <c r="F283" s="94">
        <f>IFERROR(INDEX(Tbl_ProductList[Product Weight (g)],MATCH(B283 &amp; "|" &amp; C283,Tbl_ProductList[Product Weight Lookup],0)),0)</f>
        <v>0</v>
      </c>
      <c r="G283" s="150">
        <f>IFERROR(INDEX(Tbl_ApparelFabricTypes[Lint Conversion Factor],MATCH(D283,Tbl_ApparelFabricTypes[Product Fabric Type],0))*F283/1000,0)</f>
        <v>0</v>
      </c>
      <c r="H283" s="143"/>
      <c r="I283" s="172">
        <f>IFERROR(INDEX(Tbl_AvgPercCotton[Average % Cotton],MATCH(H283,Tbl_AvgPercCotton[Blends],0)),0)</f>
        <v>0</v>
      </c>
      <c r="J283" s="170"/>
      <c r="K283" s="96">
        <f t="shared" si="44"/>
        <v>0</v>
      </c>
      <c r="L283" s="42"/>
      <c r="M283" s="231"/>
      <c r="N283" s="97" t="s">
        <v>181</v>
      </c>
      <c r="O283" s="93"/>
      <c r="P283" s="94">
        <f t="shared" si="41"/>
        <v>0</v>
      </c>
      <c r="Q283" s="94"/>
      <c r="R283" s="150">
        <f>IFERROR(INDEX(Tbl_HomeFabricTypes[Lint Conversion Factor],MATCH(O283,Tbl_HomeFabricTypes[Product Fabric Type],0))*Q283/1000,0)</f>
        <v>0</v>
      </c>
      <c r="S283" s="95"/>
      <c r="T283" s="172">
        <f>IFERROR(INDEX(Tbl_AvgPercCotton[Average % Cotton],MATCH(S283,Tbl_AvgPercCotton[Blends],0)),0)</f>
        <v>0</v>
      </c>
      <c r="U283" s="170"/>
      <c r="V283" s="96">
        <f t="shared" si="42"/>
        <v>0</v>
      </c>
      <c r="W283" s="19"/>
    </row>
    <row r="284" spans="1:23">
      <c r="A284" s="35"/>
      <c r="B284" s="93" t="s">
        <v>183</v>
      </c>
      <c r="C284" s="97"/>
      <c r="D284" s="93"/>
      <c r="E284" s="94">
        <f t="shared" si="43"/>
        <v>0</v>
      </c>
      <c r="F284" s="94">
        <f>IFERROR(INDEX(Tbl_ProductList[Product Weight (g)],MATCH(B284 &amp; "|" &amp; C284,Tbl_ProductList[Product Weight Lookup],0)),0)</f>
        <v>0</v>
      </c>
      <c r="G284" s="150">
        <f>IFERROR(INDEX(Tbl_ApparelFabricTypes[Lint Conversion Factor],MATCH(D284,Tbl_ApparelFabricTypes[Product Fabric Type],0))*F284/1000,0)</f>
        <v>0</v>
      </c>
      <c r="H284" s="143"/>
      <c r="I284" s="172">
        <f>IFERROR(INDEX(Tbl_AvgPercCotton[Average % Cotton],MATCH(H284,Tbl_AvgPercCotton[Blends],0)),0)</f>
        <v>0</v>
      </c>
      <c r="J284" s="170"/>
      <c r="K284" s="96">
        <f t="shared" si="44"/>
        <v>0</v>
      </c>
      <c r="L284" s="42"/>
      <c r="M284" s="231"/>
      <c r="N284" s="97" t="s">
        <v>181</v>
      </c>
      <c r="O284" s="93"/>
      <c r="P284" s="94">
        <f t="shared" si="41"/>
        <v>0</v>
      </c>
      <c r="Q284" s="94"/>
      <c r="R284" s="150">
        <f>IFERROR(INDEX(Tbl_HomeFabricTypes[Lint Conversion Factor],MATCH(O284,Tbl_HomeFabricTypes[Product Fabric Type],0))*Q284/1000,0)</f>
        <v>0</v>
      </c>
      <c r="S284" s="95"/>
      <c r="T284" s="172">
        <f>IFERROR(INDEX(Tbl_AvgPercCotton[Average % Cotton],MATCH(S284,Tbl_AvgPercCotton[Blends],0)),0)</f>
        <v>0</v>
      </c>
      <c r="U284" s="170"/>
      <c r="V284" s="96">
        <f t="shared" si="42"/>
        <v>0</v>
      </c>
      <c r="W284" s="19"/>
    </row>
    <row r="285" spans="1:23">
      <c r="A285" s="35"/>
      <c r="B285" s="93" t="s">
        <v>183</v>
      </c>
      <c r="C285" s="97"/>
      <c r="D285" s="93"/>
      <c r="E285" s="94">
        <f t="shared" si="43"/>
        <v>0</v>
      </c>
      <c r="F285" s="94">
        <f>IFERROR(INDEX(Tbl_ProductList[Product Weight (g)],MATCH(B285 &amp; "|" &amp; C285,Tbl_ProductList[Product Weight Lookup],0)),0)</f>
        <v>0</v>
      </c>
      <c r="G285" s="150">
        <f>IFERROR(INDEX(Tbl_ApparelFabricTypes[Lint Conversion Factor],MATCH(D285,Tbl_ApparelFabricTypes[Product Fabric Type],0))*F285/1000,0)</f>
        <v>0</v>
      </c>
      <c r="H285" s="143"/>
      <c r="I285" s="172">
        <f>IFERROR(INDEX(Tbl_AvgPercCotton[Average % Cotton],MATCH(H285,Tbl_AvgPercCotton[Blends],0)),0)</f>
        <v>0</v>
      </c>
      <c r="J285" s="170"/>
      <c r="K285" s="96">
        <f t="shared" si="44"/>
        <v>0</v>
      </c>
      <c r="L285" s="42"/>
      <c r="M285" s="231"/>
      <c r="N285" s="97" t="s">
        <v>181</v>
      </c>
      <c r="O285" s="93"/>
      <c r="P285" s="94">
        <f t="shared" si="41"/>
        <v>0</v>
      </c>
      <c r="Q285" s="94"/>
      <c r="R285" s="150">
        <f>IFERROR(INDEX(Tbl_HomeFabricTypes[Lint Conversion Factor],MATCH(O285,Tbl_HomeFabricTypes[Product Fabric Type],0))*Q285/1000,0)</f>
        <v>0</v>
      </c>
      <c r="S285" s="95"/>
      <c r="T285" s="172">
        <f>IFERROR(INDEX(Tbl_AvgPercCotton[Average % Cotton],MATCH(S285,Tbl_AvgPercCotton[Blends],0)),0)</f>
        <v>0</v>
      </c>
      <c r="U285" s="170"/>
      <c r="V285" s="96">
        <f t="shared" si="42"/>
        <v>0</v>
      </c>
      <c r="W285" s="19"/>
    </row>
    <row r="286" spans="1:23">
      <c r="A286" s="35"/>
      <c r="B286" s="93" t="s">
        <v>183</v>
      </c>
      <c r="C286" s="97"/>
      <c r="D286" s="93"/>
      <c r="E286" s="94">
        <f t="shared" si="43"/>
        <v>0</v>
      </c>
      <c r="F286" s="94">
        <f>IFERROR(INDEX(Tbl_ProductList[Product Weight (g)],MATCH(B286 &amp; "|" &amp; C286,Tbl_ProductList[Product Weight Lookup],0)),0)</f>
        <v>0</v>
      </c>
      <c r="G286" s="150">
        <f>IFERROR(INDEX(Tbl_ApparelFabricTypes[Lint Conversion Factor],MATCH(D286,Tbl_ApparelFabricTypes[Product Fabric Type],0))*F286/1000,0)</f>
        <v>0</v>
      </c>
      <c r="H286" s="143"/>
      <c r="I286" s="172">
        <f>IFERROR(INDEX(Tbl_AvgPercCotton[Average % Cotton],MATCH(H286,Tbl_AvgPercCotton[Blends],0)),0)</f>
        <v>0</v>
      </c>
      <c r="J286" s="170"/>
      <c r="K286" s="96">
        <f t="shared" si="44"/>
        <v>0</v>
      </c>
      <c r="L286" s="42"/>
      <c r="M286" s="231"/>
      <c r="N286" s="97" t="s">
        <v>181</v>
      </c>
      <c r="O286" s="93"/>
      <c r="P286" s="94">
        <f t="shared" si="41"/>
        <v>0</v>
      </c>
      <c r="Q286" s="94"/>
      <c r="R286" s="150">
        <f>IFERROR(INDEX(Tbl_HomeFabricTypes[Lint Conversion Factor],MATCH(O286,Tbl_HomeFabricTypes[Product Fabric Type],0))*Q286/1000,0)</f>
        <v>0</v>
      </c>
      <c r="S286" s="95"/>
      <c r="T286" s="172">
        <f>IFERROR(INDEX(Tbl_AvgPercCotton[Average % Cotton],MATCH(S286,Tbl_AvgPercCotton[Blends],0)),0)</f>
        <v>0</v>
      </c>
      <c r="U286" s="170"/>
      <c r="V286" s="96">
        <f t="shared" si="42"/>
        <v>0</v>
      </c>
      <c r="W286" s="19"/>
    </row>
    <row r="287" spans="1:23">
      <c r="A287" s="35"/>
      <c r="B287" s="93" t="s">
        <v>183</v>
      </c>
      <c r="C287" s="97"/>
      <c r="D287" s="93"/>
      <c r="E287" s="94">
        <f t="shared" si="43"/>
        <v>0</v>
      </c>
      <c r="F287" s="94">
        <f>IFERROR(INDEX(Tbl_ProductList[Product Weight (g)],MATCH(B287 &amp; "|" &amp; C287,Tbl_ProductList[Product Weight Lookup],0)),0)</f>
        <v>0</v>
      </c>
      <c r="G287" s="150">
        <f>IFERROR(INDEX(Tbl_ApparelFabricTypes[Lint Conversion Factor],MATCH(D287,Tbl_ApparelFabricTypes[Product Fabric Type],0))*F287/1000,0)</f>
        <v>0</v>
      </c>
      <c r="H287" s="143"/>
      <c r="I287" s="172">
        <f>IFERROR(INDEX(Tbl_AvgPercCotton[Average % Cotton],MATCH(H287,Tbl_AvgPercCotton[Blends],0)),0)</f>
        <v>0</v>
      </c>
      <c r="J287" s="170"/>
      <c r="K287" s="96">
        <f t="shared" si="44"/>
        <v>0</v>
      </c>
      <c r="L287" s="42"/>
      <c r="M287" s="231"/>
      <c r="N287" s="97" t="s">
        <v>181</v>
      </c>
      <c r="O287" s="93"/>
      <c r="P287" s="94">
        <f t="shared" si="41"/>
        <v>0</v>
      </c>
      <c r="Q287" s="94"/>
      <c r="R287" s="150">
        <f>IFERROR(INDEX(Tbl_HomeFabricTypes[Lint Conversion Factor],MATCH(O287,Tbl_HomeFabricTypes[Product Fabric Type],0))*Q287/1000,0)</f>
        <v>0</v>
      </c>
      <c r="S287" s="95"/>
      <c r="T287" s="172">
        <f>IFERROR(INDEX(Tbl_AvgPercCotton[Average % Cotton],MATCH(S287,Tbl_AvgPercCotton[Blends],0)),0)</f>
        <v>0</v>
      </c>
      <c r="U287" s="170"/>
      <c r="V287" s="96">
        <f t="shared" si="42"/>
        <v>0</v>
      </c>
      <c r="W287" s="19"/>
    </row>
    <row r="288" spans="1:23">
      <c r="A288" s="35"/>
      <c r="B288" s="93" t="s">
        <v>183</v>
      </c>
      <c r="C288" s="97"/>
      <c r="D288" s="93"/>
      <c r="E288" s="94">
        <f t="shared" si="43"/>
        <v>0</v>
      </c>
      <c r="F288" s="94">
        <f>IFERROR(INDEX(Tbl_ProductList[Product Weight (g)],MATCH(B288 &amp; "|" &amp; C288,Tbl_ProductList[Product Weight Lookup],0)),0)</f>
        <v>0</v>
      </c>
      <c r="G288" s="150">
        <f>IFERROR(INDEX(Tbl_ApparelFabricTypes[Lint Conversion Factor],MATCH(D288,Tbl_ApparelFabricTypes[Product Fabric Type],0))*F288/1000,0)</f>
        <v>0</v>
      </c>
      <c r="H288" s="143"/>
      <c r="I288" s="172">
        <f>IFERROR(INDEX(Tbl_AvgPercCotton[Average % Cotton],MATCH(H288,Tbl_AvgPercCotton[Blends],0)),0)</f>
        <v>0</v>
      </c>
      <c r="J288" s="170"/>
      <c r="K288" s="96">
        <f t="shared" si="44"/>
        <v>0</v>
      </c>
      <c r="L288" s="42"/>
      <c r="M288" s="231"/>
      <c r="N288" s="97" t="s">
        <v>181</v>
      </c>
      <c r="O288" s="93"/>
      <c r="P288" s="94">
        <f t="shared" si="41"/>
        <v>0</v>
      </c>
      <c r="Q288" s="94"/>
      <c r="R288" s="150">
        <f>IFERROR(INDEX(Tbl_HomeFabricTypes[Lint Conversion Factor],MATCH(O288,Tbl_HomeFabricTypes[Product Fabric Type],0))*Q288/1000,0)</f>
        <v>0</v>
      </c>
      <c r="S288" s="95"/>
      <c r="T288" s="172">
        <f>IFERROR(INDEX(Tbl_AvgPercCotton[Average % Cotton],MATCH(S288,Tbl_AvgPercCotton[Blends],0)),0)</f>
        <v>0</v>
      </c>
      <c r="U288" s="170"/>
      <c r="V288" s="96">
        <f t="shared" si="42"/>
        <v>0</v>
      </c>
      <c r="W288" s="19"/>
    </row>
    <row r="289" spans="1:23">
      <c r="A289" s="35"/>
      <c r="B289" s="93" t="s">
        <v>183</v>
      </c>
      <c r="C289" s="97"/>
      <c r="D289" s="93"/>
      <c r="E289" s="94">
        <f t="shared" si="43"/>
        <v>0</v>
      </c>
      <c r="F289" s="94">
        <f>IFERROR(INDEX(Tbl_ProductList[Product Weight (g)],MATCH(B289 &amp; "|" &amp; C289,Tbl_ProductList[Product Weight Lookup],0)),0)</f>
        <v>0</v>
      </c>
      <c r="G289" s="150">
        <f>IFERROR(INDEX(Tbl_ApparelFabricTypes[Lint Conversion Factor],MATCH(D289,Tbl_ApparelFabricTypes[Product Fabric Type],0))*F289/1000,0)</f>
        <v>0</v>
      </c>
      <c r="H289" s="143"/>
      <c r="I289" s="172">
        <f>IFERROR(INDEX(Tbl_AvgPercCotton[Average % Cotton],MATCH(H289,Tbl_AvgPercCotton[Blends],0)),0)</f>
        <v>0</v>
      </c>
      <c r="J289" s="170"/>
      <c r="K289" s="96">
        <f t="shared" si="44"/>
        <v>0</v>
      </c>
      <c r="L289" s="42"/>
      <c r="M289" s="231"/>
      <c r="N289" s="97" t="s">
        <v>181</v>
      </c>
      <c r="O289" s="93"/>
      <c r="P289" s="94">
        <f t="shared" si="41"/>
        <v>0</v>
      </c>
      <c r="Q289" s="94"/>
      <c r="R289" s="150">
        <f>IFERROR(INDEX(Tbl_HomeFabricTypes[Lint Conversion Factor],MATCH(O289,Tbl_HomeFabricTypes[Product Fabric Type],0))*Q289/1000,0)</f>
        <v>0</v>
      </c>
      <c r="S289" s="95"/>
      <c r="T289" s="172">
        <f>IFERROR(INDEX(Tbl_AvgPercCotton[Average % Cotton],MATCH(S289,Tbl_AvgPercCotton[Blends],0)),0)</f>
        <v>0</v>
      </c>
      <c r="U289" s="170"/>
      <c r="V289" s="96">
        <f t="shared" si="42"/>
        <v>0</v>
      </c>
      <c r="W289" s="19"/>
    </row>
    <row r="290" spans="1:23">
      <c r="A290" s="35"/>
      <c r="B290" s="93" t="s">
        <v>183</v>
      </c>
      <c r="C290" s="97"/>
      <c r="D290" s="93"/>
      <c r="E290" s="94">
        <f t="shared" si="43"/>
        <v>0</v>
      </c>
      <c r="F290" s="94">
        <f>IFERROR(INDEX(Tbl_ProductList[Product Weight (g)],MATCH(B290 &amp; "|" &amp; C290,Tbl_ProductList[Product Weight Lookup],0)),0)</f>
        <v>0</v>
      </c>
      <c r="G290" s="150">
        <f>IFERROR(INDEX(Tbl_ApparelFabricTypes[Lint Conversion Factor],MATCH(D290,Tbl_ApparelFabricTypes[Product Fabric Type],0))*F290/1000,0)</f>
        <v>0</v>
      </c>
      <c r="H290" s="143"/>
      <c r="I290" s="172">
        <f>IFERROR(INDEX(Tbl_AvgPercCotton[Average % Cotton],MATCH(H290,Tbl_AvgPercCotton[Blends],0)),0)</f>
        <v>0</v>
      </c>
      <c r="J290" s="170"/>
      <c r="K290" s="96">
        <f t="shared" si="44"/>
        <v>0</v>
      </c>
      <c r="L290" s="42"/>
      <c r="M290" s="231"/>
      <c r="N290" s="97" t="s">
        <v>181</v>
      </c>
      <c r="O290" s="93"/>
      <c r="P290" s="94">
        <f t="shared" si="41"/>
        <v>0</v>
      </c>
      <c r="Q290" s="94"/>
      <c r="R290" s="150">
        <f>IFERROR(INDEX(Tbl_HomeFabricTypes[Lint Conversion Factor],MATCH(O290,Tbl_HomeFabricTypes[Product Fabric Type],0))*Q290/1000,0)</f>
        <v>0</v>
      </c>
      <c r="S290" s="95"/>
      <c r="T290" s="172">
        <f>IFERROR(INDEX(Tbl_AvgPercCotton[Average % Cotton],MATCH(S290,Tbl_AvgPercCotton[Blends],0)),0)</f>
        <v>0</v>
      </c>
      <c r="U290" s="170"/>
      <c r="V290" s="96">
        <f t="shared" si="42"/>
        <v>0</v>
      </c>
      <c r="W290" s="19"/>
    </row>
    <row r="291" spans="1:23">
      <c r="A291" s="35"/>
      <c r="B291" s="93" t="s">
        <v>183</v>
      </c>
      <c r="C291" s="97"/>
      <c r="D291" s="93"/>
      <c r="E291" s="94">
        <f t="shared" si="43"/>
        <v>0</v>
      </c>
      <c r="F291" s="94">
        <f>IFERROR(INDEX(Tbl_ProductList[Product Weight (g)],MATCH(B291 &amp; "|" &amp; C291,Tbl_ProductList[Product Weight Lookup],0)),0)</f>
        <v>0</v>
      </c>
      <c r="G291" s="150">
        <f>IFERROR(INDEX(Tbl_ApparelFabricTypes[Lint Conversion Factor],MATCH(D291,Tbl_ApparelFabricTypes[Product Fabric Type],0))*F291/1000,0)</f>
        <v>0</v>
      </c>
      <c r="H291" s="143"/>
      <c r="I291" s="172">
        <f>IFERROR(INDEX(Tbl_AvgPercCotton[Average % Cotton],MATCH(H291,Tbl_AvgPercCotton[Blends],0)),0)</f>
        <v>0</v>
      </c>
      <c r="J291" s="170"/>
      <c r="K291" s="96">
        <f t="shared" si="44"/>
        <v>0</v>
      </c>
      <c r="L291" s="42"/>
      <c r="M291" s="231"/>
      <c r="N291" s="97" t="s">
        <v>181</v>
      </c>
      <c r="O291" s="93"/>
      <c r="P291" s="94">
        <f t="shared" si="41"/>
        <v>0</v>
      </c>
      <c r="Q291" s="94"/>
      <c r="R291" s="150">
        <f>IFERROR(INDEX(Tbl_HomeFabricTypes[Lint Conversion Factor],MATCH(O291,Tbl_HomeFabricTypes[Product Fabric Type],0))*Q291/1000,0)</f>
        <v>0</v>
      </c>
      <c r="S291" s="95"/>
      <c r="T291" s="172">
        <f>IFERROR(INDEX(Tbl_AvgPercCotton[Average % Cotton],MATCH(S291,Tbl_AvgPercCotton[Blends],0)),0)</f>
        <v>0</v>
      </c>
      <c r="U291" s="170"/>
      <c r="V291" s="96">
        <f t="shared" si="42"/>
        <v>0</v>
      </c>
      <c r="W291" s="19"/>
    </row>
    <row r="292" spans="1:23">
      <c r="A292" s="35"/>
      <c r="B292" s="93" t="s">
        <v>183</v>
      </c>
      <c r="C292" s="97"/>
      <c r="D292" s="93"/>
      <c r="E292" s="94">
        <f t="shared" si="43"/>
        <v>0</v>
      </c>
      <c r="F292" s="94">
        <f>IFERROR(INDEX(Tbl_ProductList[Product Weight (g)],MATCH(B292 &amp; "|" &amp; C292,Tbl_ProductList[Product Weight Lookup],0)),0)</f>
        <v>0</v>
      </c>
      <c r="G292" s="150">
        <f>IFERROR(INDEX(Tbl_ApparelFabricTypes[Lint Conversion Factor],MATCH(D292,Tbl_ApparelFabricTypes[Product Fabric Type],0))*F292/1000,0)</f>
        <v>0</v>
      </c>
      <c r="H292" s="143"/>
      <c r="I292" s="172">
        <f>IFERROR(INDEX(Tbl_AvgPercCotton[Average % Cotton],MATCH(H292,Tbl_AvgPercCotton[Blends],0)),0)</f>
        <v>0</v>
      </c>
      <c r="J292" s="170"/>
      <c r="K292" s="96">
        <f t="shared" si="44"/>
        <v>0</v>
      </c>
      <c r="L292" s="42"/>
      <c r="M292" s="231"/>
      <c r="N292" s="97" t="s">
        <v>181</v>
      </c>
      <c r="O292" s="93"/>
      <c r="P292" s="94">
        <f t="shared" si="41"/>
        <v>0</v>
      </c>
      <c r="Q292" s="94"/>
      <c r="R292" s="150">
        <f>IFERROR(INDEX(Tbl_HomeFabricTypes[Lint Conversion Factor],MATCH(O292,Tbl_HomeFabricTypes[Product Fabric Type],0))*Q292/1000,0)</f>
        <v>0</v>
      </c>
      <c r="S292" s="95"/>
      <c r="T292" s="172">
        <f>IFERROR(INDEX(Tbl_AvgPercCotton[Average % Cotton],MATCH(S292,Tbl_AvgPercCotton[Blends],0)),0)</f>
        <v>0</v>
      </c>
      <c r="U292" s="170"/>
      <c r="V292" s="96">
        <f t="shared" si="42"/>
        <v>0</v>
      </c>
      <c r="W292" s="19"/>
    </row>
    <row r="293" spans="1:23">
      <c r="A293" s="35"/>
      <c r="B293" s="93" t="s">
        <v>183</v>
      </c>
      <c r="C293" s="97"/>
      <c r="D293" s="93"/>
      <c r="E293" s="94">
        <f t="shared" si="43"/>
        <v>0</v>
      </c>
      <c r="F293" s="94">
        <f>IFERROR(INDEX(Tbl_ProductList[Product Weight (g)],MATCH(B293 &amp; "|" &amp; C293,Tbl_ProductList[Product Weight Lookup],0)),0)</f>
        <v>0</v>
      </c>
      <c r="G293" s="150">
        <f>IFERROR(INDEX(Tbl_ApparelFabricTypes[Lint Conversion Factor],MATCH(D293,Tbl_ApparelFabricTypes[Product Fabric Type],0))*F293/1000,0)</f>
        <v>0</v>
      </c>
      <c r="H293" s="143"/>
      <c r="I293" s="172">
        <f>IFERROR(INDEX(Tbl_AvgPercCotton[Average % Cotton],MATCH(H293,Tbl_AvgPercCotton[Blends],0)),0)</f>
        <v>0</v>
      </c>
      <c r="J293" s="170"/>
      <c r="K293" s="96">
        <f t="shared" si="44"/>
        <v>0</v>
      </c>
      <c r="L293" s="42"/>
      <c r="M293" s="231"/>
      <c r="N293" s="97" t="s">
        <v>181</v>
      </c>
      <c r="O293" s="93"/>
      <c r="P293" s="94">
        <f t="shared" si="41"/>
        <v>0</v>
      </c>
      <c r="Q293" s="94"/>
      <c r="R293" s="150">
        <f>IFERROR(INDEX(Tbl_HomeFabricTypes[Lint Conversion Factor],MATCH(O293,Tbl_HomeFabricTypes[Product Fabric Type],0))*Q293/1000,0)</f>
        <v>0</v>
      </c>
      <c r="S293" s="95"/>
      <c r="T293" s="172">
        <f>IFERROR(INDEX(Tbl_AvgPercCotton[Average % Cotton],MATCH(S293,Tbl_AvgPercCotton[Blends],0)),0)</f>
        <v>0</v>
      </c>
      <c r="U293" s="170"/>
      <c r="V293" s="96">
        <f t="shared" si="42"/>
        <v>0</v>
      </c>
      <c r="W293" s="19"/>
    </row>
    <row r="294" spans="1:23">
      <c r="A294" s="35"/>
      <c r="B294" s="93" t="s">
        <v>183</v>
      </c>
      <c r="C294" s="97"/>
      <c r="D294" s="93"/>
      <c r="E294" s="94">
        <f t="shared" si="43"/>
        <v>0</v>
      </c>
      <c r="F294" s="94">
        <f>IFERROR(INDEX(Tbl_ProductList[Product Weight (g)],MATCH(B294 &amp; "|" &amp; C294,Tbl_ProductList[Product Weight Lookup],0)),0)</f>
        <v>0</v>
      </c>
      <c r="G294" s="150">
        <f>IFERROR(INDEX(Tbl_ApparelFabricTypes[Lint Conversion Factor],MATCH(D294,Tbl_ApparelFabricTypes[Product Fabric Type],0))*F294/1000,0)</f>
        <v>0</v>
      </c>
      <c r="H294" s="143"/>
      <c r="I294" s="172">
        <f>IFERROR(INDEX(Tbl_AvgPercCotton[Average % Cotton],MATCH(H294,Tbl_AvgPercCotton[Blends],0)),0)</f>
        <v>0</v>
      </c>
      <c r="J294" s="170"/>
      <c r="K294" s="96">
        <f t="shared" si="44"/>
        <v>0</v>
      </c>
      <c r="L294" s="42"/>
      <c r="M294" s="231"/>
      <c r="N294" s="97" t="s">
        <v>181</v>
      </c>
      <c r="O294" s="93"/>
      <c r="P294" s="94">
        <f t="shared" si="41"/>
        <v>0</v>
      </c>
      <c r="Q294" s="94"/>
      <c r="R294" s="150">
        <f>IFERROR(INDEX(Tbl_HomeFabricTypes[Lint Conversion Factor],MATCH(O294,Tbl_HomeFabricTypes[Product Fabric Type],0))*Q294/1000,0)</f>
        <v>0</v>
      </c>
      <c r="S294" s="95"/>
      <c r="T294" s="172">
        <f>IFERROR(INDEX(Tbl_AvgPercCotton[Average % Cotton],MATCH(S294,Tbl_AvgPercCotton[Blends],0)),0)</f>
        <v>0</v>
      </c>
      <c r="U294" s="170"/>
      <c r="V294" s="96">
        <f t="shared" si="42"/>
        <v>0</v>
      </c>
      <c r="W294" s="19"/>
    </row>
    <row r="295" spans="1:23">
      <c r="A295" s="35"/>
      <c r="B295" s="93" t="s">
        <v>183</v>
      </c>
      <c r="C295" s="97"/>
      <c r="D295" s="93"/>
      <c r="E295" s="94">
        <f t="shared" si="43"/>
        <v>0</v>
      </c>
      <c r="F295" s="94">
        <f>IFERROR(INDEX(Tbl_ProductList[Product Weight (g)],MATCH(B295 &amp; "|" &amp; C295,Tbl_ProductList[Product Weight Lookup],0)),0)</f>
        <v>0</v>
      </c>
      <c r="G295" s="150">
        <f>IFERROR(INDEX(Tbl_ApparelFabricTypes[Lint Conversion Factor],MATCH(D295,Tbl_ApparelFabricTypes[Product Fabric Type],0))*F295/1000,0)</f>
        <v>0</v>
      </c>
      <c r="H295" s="143"/>
      <c r="I295" s="172">
        <f>IFERROR(INDEX(Tbl_AvgPercCotton[Average % Cotton],MATCH(H295,Tbl_AvgPercCotton[Blends],0)),0)</f>
        <v>0</v>
      </c>
      <c r="J295" s="170"/>
      <c r="K295" s="96">
        <f t="shared" si="44"/>
        <v>0</v>
      </c>
      <c r="L295" s="42"/>
      <c r="M295" s="231"/>
      <c r="N295" s="97" t="s">
        <v>181</v>
      </c>
      <c r="O295" s="93"/>
      <c r="P295" s="94">
        <f t="shared" si="41"/>
        <v>0</v>
      </c>
      <c r="Q295" s="94"/>
      <c r="R295" s="150">
        <f>IFERROR(INDEX(Tbl_HomeFabricTypes[Lint Conversion Factor],MATCH(O295,Tbl_HomeFabricTypes[Product Fabric Type],0))*Q295/1000,0)</f>
        <v>0</v>
      </c>
      <c r="S295" s="95"/>
      <c r="T295" s="172">
        <f>IFERROR(INDEX(Tbl_AvgPercCotton[Average % Cotton],MATCH(S295,Tbl_AvgPercCotton[Blends],0)),0)</f>
        <v>0</v>
      </c>
      <c r="U295" s="170"/>
      <c r="V295" s="96">
        <f t="shared" si="42"/>
        <v>0</v>
      </c>
      <c r="W295" s="19"/>
    </row>
    <row r="296" spans="1:23">
      <c r="A296" s="35"/>
      <c r="B296" s="225"/>
      <c r="C296" s="63"/>
      <c r="D296" s="63"/>
      <c r="E296" s="63"/>
      <c r="F296" s="63"/>
      <c r="G296" s="63"/>
      <c r="H296" s="144"/>
      <c r="I296" s="64"/>
      <c r="J296" s="65"/>
      <c r="K296" s="81"/>
      <c r="L296" s="43"/>
      <c r="M296" s="231"/>
      <c r="N296" s="97" t="s">
        <v>181</v>
      </c>
      <c r="O296" s="93"/>
      <c r="P296" s="94">
        <f t="shared" si="41"/>
        <v>0</v>
      </c>
      <c r="Q296" s="63"/>
      <c r="R296" s="150">
        <f>IFERROR(INDEX(Tbl_HomeFabricTypes[Lint Conversion Factor],MATCH(O296,Tbl_HomeFabricTypes[Product Fabric Type],0))*Q296/1000,0)</f>
        <v>0</v>
      </c>
      <c r="S296" s="95"/>
      <c r="T296" s="172">
        <f>IFERROR(INDEX(Tbl_AvgPercCotton[Average % Cotton],MATCH(S296,Tbl_AvgPercCotton[Blends],0)),0)</f>
        <v>0</v>
      </c>
      <c r="U296" s="170"/>
      <c r="V296" s="96">
        <f t="shared" si="42"/>
        <v>0</v>
      </c>
      <c r="W296" s="19"/>
    </row>
    <row r="297" spans="1:23" ht="16.5" customHeight="1">
      <c r="A297" s="35"/>
      <c r="B297" s="222"/>
      <c r="C297" s="214" t="s">
        <v>40</v>
      </c>
      <c r="D297" s="215"/>
      <c r="E297" s="215"/>
      <c r="F297" s="215"/>
      <c r="G297" s="215"/>
      <c r="H297" s="215"/>
      <c r="I297" s="215"/>
      <c r="J297" s="215"/>
      <c r="K297" s="216"/>
      <c r="L297" s="43"/>
      <c r="M297" s="231"/>
      <c r="N297" s="97" t="s">
        <v>181</v>
      </c>
      <c r="O297" s="93"/>
      <c r="P297" s="94">
        <f t="shared" si="41"/>
        <v>0</v>
      </c>
      <c r="Q297" s="103"/>
      <c r="R297" s="150">
        <f>IFERROR(INDEX(Tbl_HomeFabricTypes[Lint Conversion Factor],MATCH(O297,Tbl_HomeFabricTypes[Product Fabric Type],0))*Q297/1000,0)</f>
        <v>0</v>
      </c>
      <c r="S297" s="95"/>
      <c r="T297" s="172">
        <f>IFERROR(INDEX(Tbl_AvgPercCotton[Average % Cotton],MATCH(S297,Tbl_AvgPercCotton[Blends],0)),0)</f>
        <v>0</v>
      </c>
      <c r="U297" s="170"/>
      <c r="V297" s="96">
        <f t="shared" si="42"/>
        <v>0</v>
      </c>
      <c r="W297" s="19"/>
    </row>
    <row r="298" spans="1:23">
      <c r="A298" s="35"/>
      <c r="B298" s="93" t="s">
        <v>40</v>
      </c>
      <c r="C298" s="97" t="s">
        <v>78</v>
      </c>
      <c r="D298" s="93"/>
      <c r="E298" s="94">
        <f t="shared" ref="E298:E327" si="45">IF(D298&lt;="",1,0)*J298*I298</f>
        <v>0</v>
      </c>
      <c r="F298" s="94">
        <f>IFERROR(INDEX(Tbl_ProductList[Product Weight (g)],MATCH(B298 &amp; "|" &amp; C298,Tbl_ProductList[Product Weight Lookup],0)),0)</f>
        <v>0</v>
      </c>
      <c r="G298" s="150">
        <f>IFERROR(INDEX(Tbl_ApparelFabricTypes[Lint Conversion Factor],MATCH(D298,Tbl_ApparelFabricTypes[Product Fabric Type],0))*F298/1000,0)</f>
        <v>0</v>
      </c>
      <c r="H298" s="143"/>
      <c r="I298" s="172">
        <f>IFERROR(INDEX(Tbl_AvgPercCotton[Average % Cotton],MATCH(H298,Tbl_AvgPercCotton[Blends],0)),0)</f>
        <v>0</v>
      </c>
      <c r="J298" s="170"/>
      <c r="K298" s="96">
        <f t="shared" ref="K298:K327" si="46">G298*(I298)*J298</f>
        <v>0</v>
      </c>
      <c r="L298" s="42"/>
      <c r="M298" s="231"/>
      <c r="N298" s="97" t="s">
        <v>181</v>
      </c>
      <c r="O298" s="93"/>
      <c r="P298" s="94">
        <f t="shared" si="41"/>
        <v>0</v>
      </c>
      <c r="Q298" s="98"/>
      <c r="R298" s="150">
        <f>IFERROR(INDEX(Tbl_HomeFabricTypes[Lint Conversion Factor],MATCH(O298,Tbl_HomeFabricTypes[Product Fabric Type],0))*Q298/1000,0)</f>
        <v>0</v>
      </c>
      <c r="S298" s="95"/>
      <c r="T298" s="172">
        <f>IFERROR(INDEX(Tbl_AvgPercCotton[Average % Cotton],MATCH(S298,Tbl_AvgPercCotton[Blends],0)),0)</f>
        <v>0</v>
      </c>
      <c r="U298" s="170"/>
      <c r="V298" s="96">
        <f t="shared" si="42"/>
        <v>0</v>
      </c>
      <c r="W298" s="19"/>
    </row>
    <row r="299" spans="1:23">
      <c r="A299" s="35"/>
      <c r="B299" s="93" t="s">
        <v>40</v>
      </c>
      <c r="C299" s="97" t="s">
        <v>82</v>
      </c>
      <c r="D299" s="93"/>
      <c r="E299" s="94">
        <f t="shared" si="45"/>
        <v>0</v>
      </c>
      <c r="F299" s="94">
        <f>IFERROR(INDEX(Tbl_ProductList[Product Weight (g)],MATCH(B299 &amp; "|" &amp; C299,Tbl_ProductList[Product Weight Lookup],0)),0)</f>
        <v>38</v>
      </c>
      <c r="G299" s="150">
        <f>IFERROR(INDEX(Tbl_ApparelFabricTypes[Lint Conversion Factor],MATCH(D299,Tbl_ApparelFabricTypes[Product Fabric Type],0))*F299/1000,0)</f>
        <v>0</v>
      </c>
      <c r="H299" s="143"/>
      <c r="I299" s="172">
        <f>IFERROR(INDEX(Tbl_AvgPercCotton[Average % Cotton],MATCH(H299,Tbl_AvgPercCotton[Blends],0)),0)</f>
        <v>0</v>
      </c>
      <c r="J299" s="170"/>
      <c r="K299" s="96">
        <f t="shared" si="46"/>
        <v>0</v>
      </c>
      <c r="L299" s="42"/>
      <c r="M299" s="231"/>
      <c r="N299" s="97" t="s">
        <v>181</v>
      </c>
      <c r="O299" s="93"/>
      <c r="P299" s="94">
        <f t="shared" si="41"/>
        <v>0</v>
      </c>
      <c r="Q299" s="98"/>
      <c r="R299" s="150">
        <f>IFERROR(INDEX(Tbl_HomeFabricTypes[Lint Conversion Factor],MATCH(O299,Tbl_HomeFabricTypes[Product Fabric Type],0))*Q299/1000,0)</f>
        <v>0</v>
      </c>
      <c r="S299" s="95"/>
      <c r="T299" s="172">
        <f>IFERROR(INDEX(Tbl_AvgPercCotton[Average % Cotton],MATCH(S299,Tbl_AvgPercCotton[Blends],0)),0)</f>
        <v>0</v>
      </c>
      <c r="U299" s="170"/>
      <c r="V299" s="96">
        <f t="shared" si="42"/>
        <v>0</v>
      </c>
      <c r="W299" s="19"/>
    </row>
    <row r="300" spans="1:23">
      <c r="A300" s="35"/>
      <c r="B300" s="93" t="s">
        <v>40</v>
      </c>
      <c r="C300" s="97" t="s">
        <v>187</v>
      </c>
      <c r="D300" s="93"/>
      <c r="E300" s="94">
        <f t="shared" si="45"/>
        <v>0</v>
      </c>
      <c r="F300" s="94">
        <f>IFERROR(INDEX(Tbl_ProductList[Product Weight (g)],MATCH(B300 &amp; "|" &amp; C300,Tbl_ProductList[Product Weight Lookup],0)),0)</f>
        <v>63</v>
      </c>
      <c r="G300" s="150">
        <f>IFERROR(INDEX(Tbl_ApparelFabricTypes[Lint Conversion Factor],MATCH(D300,Tbl_ApparelFabricTypes[Product Fabric Type],0))*F300/1000,0)</f>
        <v>0</v>
      </c>
      <c r="H300" s="143"/>
      <c r="I300" s="172">
        <f>IFERROR(INDEX(Tbl_AvgPercCotton[Average % Cotton],MATCH(H300,Tbl_AvgPercCotton[Blends],0)),0)</f>
        <v>0</v>
      </c>
      <c r="J300" s="170"/>
      <c r="K300" s="96">
        <f t="shared" si="46"/>
        <v>0</v>
      </c>
      <c r="L300" s="42"/>
      <c r="M300" s="231"/>
      <c r="N300" s="97" t="s">
        <v>181</v>
      </c>
      <c r="O300" s="93"/>
      <c r="P300" s="94">
        <f t="shared" si="41"/>
        <v>0</v>
      </c>
      <c r="Q300" s="98"/>
      <c r="R300" s="150">
        <f>IFERROR(INDEX(Tbl_HomeFabricTypes[Lint Conversion Factor],MATCH(O300,Tbl_HomeFabricTypes[Product Fabric Type],0))*Q300/1000,0)</f>
        <v>0</v>
      </c>
      <c r="S300" s="95"/>
      <c r="T300" s="172">
        <f>IFERROR(INDEX(Tbl_AvgPercCotton[Average % Cotton],MATCH(S300,Tbl_AvgPercCotton[Blends],0)),0)</f>
        <v>0</v>
      </c>
      <c r="U300" s="170"/>
      <c r="V300" s="96">
        <f t="shared" si="42"/>
        <v>0</v>
      </c>
      <c r="W300" s="19"/>
    </row>
    <row r="301" spans="1:23">
      <c r="A301" s="35"/>
      <c r="B301" s="93" t="s">
        <v>40</v>
      </c>
      <c r="C301" s="97" t="s">
        <v>77</v>
      </c>
      <c r="D301" s="93"/>
      <c r="E301" s="94">
        <f t="shared" si="45"/>
        <v>0</v>
      </c>
      <c r="F301" s="94">
        <f>IFERROR(INDEX(Tbl_ProductList[Product Weight (g)],MATCH(B301 &amp; "|" &amp; C301,Tbl_ProductList[Product Weight Lookup],0)),0)</f>
        <v>100</v>
      </c>
      <c r="G301" s="150">
        <f>IFERROR(INDEX(Tbl_ApparelFabricTypes[Lint Conversion Factor],MATCH(D301,Tbl_ApparelFabricTypes[Product Fabric Type],0))*F301/1000,0)</f>
        <v>0</v>
      </c>
      <c r="H301" s="143"/>
      <c r="I301" s="172">
        <f>IFERROR(INDEX(Tbl_AvgPercCotton[Average % Cotton],MATCH(H301,Tbl_AvgPercCotton[Blends],0)),0)</f>
        <v>0</v>
      </c>
      <c r="J301" s="170"/>
      <c r="K301" s="96">
        <f t="shared" si="46"/>
        <v>0</v>
      </c>
      <c r="L301" s="42"/>
      <c r="M301" s="231"/>
      <c r="N301" s="97" t="s">
        <v>181</v>
      </c>
      <c r="O301" s="93"/>
      <c r="P301" s="94">
        <f t="shared" si="41"/>
        <v>0</v>
      </c>
      <c r="Q301" s="98"/>
      <c r="R301" s="150">
        <f>IFERROR(INDEX(Tbl_HomeFabricTypes[Lint Conversion Factor],MATCH(O301,Tbl_HomeFabricTypes[Product Fabric Type],0))*Q301/1000,0)</f>
        <v>0</v>
      </c>
      <c r="S301" s="95"/>
      <c r="T301" s="172">
        <f>IFERROR(INDEX(Tbl_AvgPercCotton[Average % Cotton],MATCH(S301,Tbl_AvgPercCotton[Blends],0)),0)</f>
        <v>0</v>
      </c>
      <c r="U301" s="170"/>
      <c r="V301" s="96">
        <f t="shared" si="42"/>
        <v>0</v>
      </c>
      <c r="W301" s="19"/>
    </row>
    <row r="302" spans="1:23">
      <c r="A302" s="35"/>
      <c r="B302" s="93" t="s">
        <v>40</v>
      </c>
      <c r="C302" s="97" t="s">
        <v>188</v>
      </c>
      <c r="D302" s="93"/>
      <c r="E302" s="94">
        <f t="shared" si="45"/>
        <v>0</v>
      </c>
      <c r="F302" s="94">
        <f>IFERROR(INDEX(Tbl_ProductList[Product Weight (g)],MATCH(B302 &amp; "|" &amp; C302,Tbl_ProductList[Product Weight Lookup],0)),0)</f>
        <v>92</v>
      </c>
      <c r="G302" s="150">
        <f>IFERROR(INDEX(Tbl_ApparelFabricTypes[Lint Conversion Factor],MATCH(D302,Tbl_ApparelFabricTypes[Product Fabric Type],0))*F302/1000,0)</f>
        <v>0</v>
      </c>
      <c r="H302" s="143"/>
      <c r="I302" s="172">
        <f>IFERROR(INDEX(Tbl_AvgPercCotton[Average % Cotton],MATCH(H302,Tbl_AvgPercCotton[Blends],0)),0)</f>
        <v>0</v>
      </c>
      <c r="J302" s="170"/>
      <c r="K302" s="96">
        <f t="shared" si="46"/>
        <v>0</v>
      </c>
      <c r="L302" s="42"/>
      <c r="M302" s="231"/>
      <c r="N302" s="97" t="s">
        <v>181</v>
      </c>
      <c r="O302" s="93"/>
      <c r="P302" s="94">
        <f t="shared" si="41"/>
        <v>0</v>
      </c>
      <c r="Q302" s="98"/>
      <c r="R302" s="150">
        <f>IFERROR(INDEX(Tbl_HomeFabricTypes[Lint Conversion Factor],MATCH(O302,Tbl_HomeFabricTypes[Product Fabric Type],0))*Q302/1000,0)</f>
        <v>0</v>
      </c>
      <c r="S302" s="95"/>
      <c r="T302" s="172">
        <f>IFERROR(INDEX(Tbl_AvgPercCotton[Average % Cotton],MATCH(S302,Tbl_AvgPercCotton[Blends],0)),0)</f>
        <v>0</v>
      </c>
      <c r="U302" s="170"/>
      <c r="V302" s="96">
        <f t="shared" si="42"/>
        <v>0</v>
      </c>
      <c r="W302" s="19"/>
    </row>
    <row r="303" spans="1:23">
      <c r="A303" s="35"/>
      <c r="B303" s="93" t="s">
        <v>40</v>
      </c>
      <c r="C303" s="97" t="s">
        <v>146</v>
      </c>
      <c r="D303" s="93"/>
      <c r="E303" s="94">
        <f t="shared" si="45"/>
        <v>0</v>
      </c>
      <c r="F303" s="94">
        <f>IFERROR(INDEX(Tbl_ProductList[Product Weight (g)],MATCH(B303 &amp; "|" &amp; C303,Tbl_ProductList[Product Weight Lookup],0)),0)</f>
        <v>125</v>
      </c>
      <c r="G303" s="150">
        <f>IFERROR(INDEX(Tbl_ApparelFabricTypes[Lint Conversion Factor],MATCH(D303,Tbl_ApparelFabricTypes[Product Fabric Type],0))*F303/1000,0)</f>
        <v>0</v>
      </c>
      <c r="H303" s="143"/>
      <c r="I303" s="172">
        <f>IFERROR(INDEX(Tbl_AvgPercCotton[Average % Cotton],MATCH(H303,Tbl_AvgPercCotton[Blends],0)),0)</f>
        <v>0</v>
      </c>
      <c r="J303" s="170"/>
      <c r="K303" s="96">
        <f t="shared" si="46"/>
        <v>0</v>
      </c>
      <c r="L303" s="42"/>
      <c r="M303" s="231"/>
      <c r="N303" s="97" t="s">
        <v>181</v>
      </c>
      <c r="O303" s="93"/>
      <c r="P303" s="94">
        <f t="shared" si="41"/>
        <v>0</v>
      </c>
      <c r="Q303" s="98"/>
      <c r="R303" s="150">
        <f>IFERROR(INDEX(Tbl_HomeFabricTypes[Lint Conversion Factor],MATCH(O303,Tbl_HomeFabricTypes[Product Fabric Type],0))*Q303/1000,0)</f>
        <v>0</v>
      </c>
      <c r="S303" s="95"/>
      <c r="T303" s="172">
        <f>IFERROR(INDEX(Tbl_AvgPercCotton[Average % Cotton],MATCH(S303,Tbl_AvgPercCotton[Blends],0)),0)</f>
        <v>0</v>
      </c>
      <c r="U303" s="170"/>
      <c r="V303" s="96">
        <f t="shared" si="42"/>
        <v>0</v>
      </c>
      <c r="W303" s="19"/>
    </row>
    <row r="304" spans="1:23">
      <c r="A304" s="35"/>
      <c r="B304" s="93" t="s">
        <v>40</v>
      </c>
      <c r="C304" s="97"/>
      <c r="D304" s="93"/>
      <c r="E304" s="94">
        <f t="shared" si="45"/>
        <v>0</v>
      </c>
      <c r="F304" s="94">
        <f>IFERROR(INDEX(Tbl_ProductList[Product Weight (g)],MATCH(B304 &amp; "|" &amp; C304,Tbl_ProductList[Product Weight Lookup],0)),0)</f>
        <v>0</v>
      </c>
      <c r="G304" s="150">
        <f>IFERROR(INDEX(Tbl_ApparelFabricTypes[Lint Conversion Factor],MATCH(D304,Tbl_ApparelFabricTypes[Product Fabric Type],0))*F304/1000,0)</f>
        <v>0</v>
      </c>
      <c r="H304" s="143"/>
      <c r="I304" s="172">
        <f>IFERROR(INDEX(Tbl_AvgPercCotton[Average % Cotton],MATCH(H304,Tbl_AvgPercCotton[Blends],0)),0)</f>
        <v>0</v>
      </c>
      <c r="J304" s="170"/>
      <c r="K304" s="96">
        <f t="shared" si="46"/>
        <v>0</v>
      </c>
      <c r="L304" s="42"/>
      <c r="M304" s="231"/>
      <c r="N304" s="97" t="s">
        <v>181</v>
      </c>
      <c r="O304" s="93"/>
      <c r="P304" s="94">
        <f t="shared" si="41"/>
        <v>0</v>
      </c>
      <c r="Q304" s="98"/>
      <c r="R304" s="150">
        <f>IFERROR(INDEX(Tbl_HomeFabricTypes[Lint Conversion Factor],MATCH(O304,Tbl_HomeFabricTypes[Product Fabric Type],0))*Q304/1000,0)</f>
        <v>0</v>
      </c>
      <c r="S304" s="95"/>
      <c r="T304" s="172">
        <f>IFERROR(INDEX(Tbl_AvgPercCotton[Average % Cotton],MATCH(S304,Tbl_AvgPercCotton[Blends],0)),0)</f>
        <v>0</v>
      </c>
      <c r="U304" s="170"/>
      <c r="V304" s="96">
        <f t="shared" si="42"/>
        <v>0</v>
      </c>
      <c r="W304" s="19"/>
    </row>
    <row r="305" spans="1:23">
      <c r="A305" s="35"/>
      <c r="B305" s="93" t="s">
        <v>40</v>
      </c>
      <c r="C305" s="97"/>
      <c r="D305" s="93"/>
      <c r="E305" s="94">
        <f t="shared" si="45"/>
        <v>0</v>
      </c>
      <c r="F305" s="94">
        <f>IFERROR(INDEX(Tbl_ProductList[Product Weight (g)],MATCH(B305 &amp; "|" &amp; C305,Tbl_ProductList[Product Weight Lookup],0)),0)</f>
        <v>0</v>
      </c>
      <c r="G305" s="150">
        <f>IFERROR(INDEX(Tbl_ApparelFabricTypes[Lint Conversion Factor],MATCH(D305,Tbl_ApparelFabricTypes[Product Fabric Type],0))*F305/1000,0)</f>
        <v>0</v>
      </c>
      <c r="H305" s="143"/>
      <c r="I305" s="172">
        <f>IFERROR(INDEX(Tbl_AvgPercCotton[Average % Cotton],MATCH(H305,Tbl_AvgPercCotton[Blends],0)),0)</f>
        <v>0</v>
      </c>
      <c r="J305" s="170"/>
      <c r="K305" s="96">
        <f t="shared" si="46"/>
        <v>0</v>
      </c>
      <c r="L305" s="42"/>
      <c r="M305" s="231"/>
      <c r="N305" s="97" t="s">
        <v>181</v>
      </c>
      <c r="O305" s="93"/>
      <c r="P305" s="94">
        <f t="shared" si="41"/>
        <v>0</v>
      </c>
      <c r="Q305" s="98"/>
      <c r="R305" s="150">
        <f>IFERROR(INDEX(Tbl_HomeFabricTypes[Lint Conversion Factor],MATCH(O305,Tbl_HomeFabricTypes[Product Fabric Type],0))*Q305/1000,0)</f>
        <v>0</v>
      </c>
      <c r="S305" s="95"/>
      <c r="T305" s="172">
        <f>IFERROR(INDEX(Tbl_AvgPercCotton[Average % Cotton],MATCH(S305,Tbl_AvgPercCotton[Blends],0)),0)</f>
        <v>0</v>
      </c>
      <c r="U305" s="170"/>
      <c r="V305" s="96">
        <f t="shared" si="42"/>
        <v>0</v>
      </c>
      <c r="W305" s="19"/>
    </row>
    <row r="306" spans="1:23">
      <c r="A306" s="35"/>
      <c r="B306" s="93" t="s">
        <v>40</v>
      </c>
      <c r="C306" s="97"/>
      <c r="D306" s="93"/>
      <c r="E306" s="94">
        <f t="shared" si="45"/>
        <v>0</v>
      </c>
      <c r="F306" s="94">
        <f>IFERROR(INDEX(Tbl_ProductList[Product Weight (g)],MATCH(B306 &amp; "|" &amp; C306,Tbl_ProductList[Product Weight Lookup],0)),0)</f>
        <v>0</v>
      </c>
      <c r="G306" s="150">
        <f>IFERROR(INDEX(Tbl_ApparelFabricTypes[Lint Conversion Factor],MATCH(D306,Tbl_ApparelFabricTypes[Product Fabric Type],0))*F306/1000,0)</f>
        <v>0</v>
      </c>
      <c r="H306" s="143"/>
      <c r="I306" s="172">
        <f>IFERROR(INDEX(Tbl_AvgPercCotton[Average % Cotton],MATCH(H306,Tbl_AvgPercCotton[Blends],0)),0)</f>
        <v>0</v>
      </c>
      <c r="J306" s="170"/>
      <c r="K306" s="96">
        <f t="shared" si="46"/>
        <v>0</v>
      </c>
      <c r="L306" s="42"/>
      <c r="M306" s="231"/>
      <c r="N306" s="97" t="s">
        <v>181</v>
      </c>
      <c r="O306" s="93"/>
      <c r="P306" s="94">
        <f t="shared" si="41"/>
        <v>0</v>
      </c>
      <c r="Q306" s="98"/>
      <c r="R306" s="150">
        <f>IFERROR(INDEX(Tbl_HomeFabricTypes[Lint Conversion Factor],MATCH(O306,Tbl_HomeFabricTypes[Product Fabric Type],0))*Q306/1000,0)</f>
        <v>0</v>
      </c>
      <c r="S306" s="95"/>
      <c r="T306" s="172">
        <f>IFERROR(INDEX(Tbl_AvgPercCotton[Average % Cotton],MATCH(S306,Tbl_AvgPercCotton[Blends],0)),0)</f>
        <v>0</v>
      </c>
      <c r="U306" s="170"/>
      <c r="V306" s="96">
        <f t="shared" si="42"/>
        <v>0</v>
      </c>
      <c r="W306" s="19"/>
    </row>
    <row r="307" spans="1:23">
      <c r="A307" s="35"/>
      <c r="B307" s="93" t="s">
        <v>40</v>
      </c>
      <c r="C307" s="97"/>
      <c r="D307" s="93"/>
      <c r="E307" s="94">
        <f t="shared" si="45"/>
        <v>0</v>
      </c>
      <c r="F307" s="94">
        <f>IFERROR(INDEX(Tbl_ProductList[Product Weight (g)],MATCH(B307 &amp; "|" &amp; C307,Tbl_ProductList[Product Weight Lookup],0)),0)</f>
        <v>0</v>
      </c>
      <c r="G307" s="150">
        <f>IFERROR(INDEX(Tbl_ApparelFabricTypes[Lint Conversion Factor],MATCH(D307,Tbl_ApparelFabricTypes[Product Fabric Type],0))*F307/1000,0)</f>
        <v>0</v>
      </c>
      <c r="H307" s="143"/>
      <c r="I307" s="172">
        <f>IFERROR(INDEX(Tbl_AvgPercCotton[Average % Cotton],MATCH(H307,Tbl_AvgPercCotton[Blends],0)),0)</f>
        <v>0</v>
      </c>
      <c r="J307" s="170"/>
      <c r="K307" s="96">
        <f t="shared" si="46"/>
        <v>0</v>
      </c>
      <c r="L307" s="42"/>
      <c r="M307" s="231"/>
      <c r="N307" s="97" t="s">
        <v>181</v>
      </c>
      <c r="O307" s="93"/>
      <c r="P307" s="94">
        <f t="shared" si="41"/>
        <v>0</v>
      </c>
      <c r="Q307" s="98"/>
      <c r="R307" s="150">
        <f>IFERROR(INDEX(Tbl_HomeFabricTypes[Lint Conversion Factor],MATCH(O307,Tbl_HomeFabricTypes[Product Fabric Type],0))*Q307/1000,0)</f>
        <v>0</v>
      </c>
      <c r="S307" s="95"/>
      <c r="T307" s="172">
        <f>IFERROR(INDEX(Tbl_AvgPercCotton[Average % Cotton],MATCH(S307,Tbl_AvgPercCotton[Blends],0)),0)</f>
        <v>0</v>
      </c>
      <c r="U307" s="170"/>
      <c r="V307" s="96">
        <f t="shared" si="42"/>
        <v>0</v>
      </c>
      <c r="W307" s="19"/>
    </row>
    <row r="308" spans="1:23">
      <c r="A308" s="35"/>
      <c r="B308" s="93" t="s">
        <v>40</v>
      </c>
      <c r="C308" s="97"/>
      <c r="D308" s="93"/>
      <c r="E308" s="94">
        <f t="shared" si="45"/>
        <v>0</v>
      </c>
      <c r="F308" s="94">
        <f>IFERROR(INDEX(Tbl_ProductList[Product Weight (g)],MATCH(B308 &amp; "|" &amp; C308,Tbl_ProductList[Product Weight Lookup],0)),0)</f>
        <v>0</v>
      </c>
      <c r="G308" s="150">
        <f>IFERROR(INDEX(Tbl_ApparelFabricTypes[Lint Conversion Factor],MATCH(D308,Tbl_ApparelFabricTypes[Product Fabric Type],0))*F308/1000,0)</f>
        <v>0</v>
      </c>
      <c r="H308" s="143"/>
      <c r="I308" s="172">
        <f>IFERROR(INDEX(Tbl_AvgPercCotton[Average % Cotton],MATCH(H308,Tbl_AvgPercCotton[Blends],0)),0)</f>
        <v>0</v>
      </c>
      <c r="J308" s="170"/>
      <c r="K308" s="96">
        <f t="shared" si="46"/>
        <v>0</v>
      </c>
      <c r="L308" s="42"/>
      <c r="M308" s="231"/>
      <c r="N308" s="97" t="s">
        <v>181</v>
      </c>
      <c r="O308" s="93"/>
      <c r="P308" s="94">
        <f t="shared" si="41"/>
        <v>0</v>
      </c>
      <c r="Q308" s="98"/>
      <c r="R308" s="150">
        <f>IFERROR(INDEX(Tbl_HomeFabricTypes[Lint Conversion Factor],MATCH(O308,Tbl_HomeFabricTypes[Product Fabric Type],0))*Q308/1000,0)</f>
        <v>0</v>
      </c>
      <c r="S308" s="95"/>
      <c r="T308" s="172">
        <f>IFERROR(INDEX(Tbl_AvgPercCotton[Average % Cotton],MATCH(S308,Tbl_AvgPercCotton[Blends],0)),0)</f>
        <v>0</v>
      </c>
      <c r="U308" s="170"/>
      <c r="V308" s="96">
        <f t="shared" si="42"/>
        <v>0</v>
      </c>
      <c r="W308" s="19"/>
    </row>
    <row r="309" spans="1:23">
      <c r="A309" s="35"/>
      <c r="B309" s="93" t="s">
        <v>40</v>
      </c>
      <c r="C309" s="97"/>
      <c r="D309" s="93"/>
      <c r="E309" s="94">
        <f t="shared" si="45"/>
        <v>0</v>
      </c>
      <c r="F309" s="94">
        <f>IFERROR(INDEX(Tbl_ProductList[Product Weight (g)],MATCH(B309 &amp; "|" &amp; C309,Tbl_ProductList[Product Weight Lookup],0)),0)</f>
        <v>0</v>
      </c>
      <c r="G309" s="150">
        <f>IFERROR(INDEX(Tbl_ApparelFabricTypes[Lint Conversion Factor],MATCH(D309,Tbl_ApparelFabricTypes[Product Fabric Type],0))*F309/1000,0)</f>
        <v>0</v>
      </c>
      <c r="H309" s="143"/>
      <c r="I309" s="172">
        <f>IFERROR(INDEX(Tbl_AvgPercCotton[Average % Cotton],MATCH(H309,Tbl_AvgPercCotton[Blends],0)),0)</f>
        <v>0</v>
      </c>
      <c r="J309" s="170"/>
      <c r="K309" s="96">
        <f t="shared" si="46"/>
        <v>0</v>
      </c>
      <c r="L309" s="42"/>
      <c r="M309" s="231"/>
      <c r="N309" s="97" t="s">
        <v>181</v>
      </c>
      <c r="O309" s="93"/>
      <c r="P309" s="94">
        <f t="shared" si="41"/>
        <v>0</v>
      </c>
      <c r="Q309" s="98"/>
      <c r="R309" s="150">
        <f>IFERROR(INDEX(Tbl_HomeFabricTypes[Lint Conversion Factor],MATCH(O309,Tbl_HomeFabricTypes[Product Fabric Type],0))*Q309/1000,0)</f>
        <v>0</v>
      </c>
      <c r="S309" s="95"/>
      <c r="T309" s="172">
        <f>IFERROR(INDEX(Tbl_AvgPercCotton[Average % Cotton],MATCH(S309,Tbl_AvgPercCotton[Blends],0)),0)</f>
        <v>0</v>
      </c>
      <c r="U309" s="170"/>
      <c r="V309" s="96">
        <f t="shared" si="42"/>
        <v>0</v>
      </c>
      <c r="W309" s="19"/>
    </row>
    <row r="310" spans="1:23">
      <c r="A310" s="35"/>
      <c r="B310" s="93" t="s">
        <v>40</v>
      </c>
      <c r="C310" s="97"/>
      <c r="D310" s="93"/>
      <c r="E310" s="94">
        <f t="shared" si="45"/>
        <v>0</v>
      </c>
      <c r="F310" s="94">
        <f>IFERROR(INDEX(Tbl_ProductList[Product Weight (g)],MATCH(B310 &amp; "|" &amp; C310,Tbl_ProductList[Product Weight Lookup],0)),0)</f>
        <v>0</v>
      </c>
      <c r="G310" s="150">
        <f>IFERROR(INDEX(Tbl_ApparelFabricTypes[Lint Conversion Factor],MATCH(D310,Tbl_ApparelFabricTypes[Product Fabric Type],0))*F310/1000,0)</f>
        <v>0</v>
      </c>
      <c r="H310" s="143"/>
      <c r="I310" s="172">
        <f>IFERROR(INDEX(Tbl_AvgPercCotton[Average % Cotton],MATCH(H310,Tbl_AvgPercCotton[Blends],0)),0)</f>
        <v>0</v>
      </c>
      <c r="J310" s="170"/>
      <c r="K310" s="96">
        <f t="shared" si="46"/>
        <v>0</v>
      </c>
      <c r="L310" s="42"/>
      <c r="M310" s="231"/>
      <c r="N310" s="97" t="s">
        <v>181</v>
      </c>
      <c r="O310" s="93"/>
      <c r="P310" s="94">
        <f t="shared" si="41"/>
        <v>0</v>
      </c>
      <c r="Q310" s="98"/>
      <c r="R310" s="150">
        <f>IFERROR(INDEX(Tbl_HomeFabricTypes[Lint Conversion Factor],MATCH(O310,Tbl_HomeFabricTypes[Product Fabric Type],0))*Q310/1000,0)</f>
        <v>0</v>
      </c>
      <c r="S310" s="95"/>
      <c r="T310" s="172">
        <f>IFERROR(INDEX(Tbl_AvgPercCotton[Average % Cotton],MATCH(S310,Tbl_AvgPercCotton[Blends],0)),0)</f>
        <v>0</v>
      </c>
      <c r="U310" s="170"/>
      <c r="V310" s="96">
        <f t="shared" si="42"/>
        <v>0</v>
      </c>
      <c r="W310" s="19"/>
    </row>
    <row r="311" spans="1:23">
      <c r="A311" s="35"/>
      <c r="B311" s="93" t="s">
        <v>40</v>
      </c>
      <c r="C311" s="97"/>
      <c r="D311" s="93"/>
      <c r="E311" s="94">
        <f t="shared" si="45"/>
        <v>0</v>
      </c>
      <c r="F311" s="94">
        <f>IFERROR(INDEX(Tbl_ProductList[Product Weight (g)],MATCH(B311 &amp; "|" &amp; C311,Tbl_ProductList[Product Weight Lookup],0)),0)</f>
        <v>0</v>
      </c>
      <c r="G311" s="150">
        <f>IFERROR(INDEX(Tbl_ApparelFabricTypes[Lint Conversion Factor],MATCH(D311,Tbl_ApparelFabricTypes[Product Fabric Type],0))*F311/1000,0)</f>
        <v>0</v>
      </c>
      <c r="H311" s="143"/>
      <c r="I311" s="172">
        <f>IFERROR(INDEX(Tbl_AvgPercCotton[Average % Cotton],MATCH(H311,Tbl_AvgPercCotton[Blends],0)),0)</f>
        <v>0</v>
      </c>
      <c r="J311" s="170"/>
      <c r="K311" s="96">
        <f t="shared" si="46"/>
        <v>0</v>
      </c>
      <c r="L311" s="42"/>
      <c r="M311" s="231"/>
      <c r="N311" s="97" t="s">
        <v>181</v>
      </c>
      <c r="O311" s="93"/>
      <c r="P311" s="94">
        <f t="shared" si="41"/>
        <v>0</v>
      </c>
      <c r="Q311" s="98"/>
      <c r="R311" s="150">
        <f>IFERROR(INDEX(Tbl_HomeFabricTypes[Lint Conversion Factor],MATCH(O311,Tbl_HomeFabricTypes[Product Fabric Type],0))*Q311/1000,0)</f>
        <v>0</v>
      </c>
      <c r="S311" s="95"/>
      <c r="T311" s="172">
        <f>IFERROR(INDEX(Tbl_AvgPercCotton[Average % Cotton],MATCH(S311,Tbl_AvgPercCotton[Blends],0)),0)</f>
        <v>0</v>
      </c>
      <c r="U311" s="170"/>
      <c r="V311" s="96">
        <f t="shared" si="42"/>
        <v>0</v>
      </c>
      <c r="W311" s="19"/>
    </row>
    <row r="312" spans="1:23">
      <c r="A312" s="35"/>
      <c r="B312" s="93" t="s">
        <v>40</v>
      </c>
      <c r="C312" s="97"/>
      <c r="D312" s="93"/>
      <c r="E312" s="94">
        <f t="shared" si="45"/>
        <v>0</v>
      </c>
      <c r="F312" s="94">
        <f>IFERROR(INDEX(Tbl_ProductList[Product Weight (g)],MATCH(B312 &amp; "|" &amp; C312,Tbl_ProductList[Product Weight Lookup],0)),0)</f>
        <v>0</v>
      </c>
      <c r="G312" s="150">
        <f>IFERROR(INDEX(Tbl_ApparelFabricTypes[Lint Conversion Factor],MATCH(D312,Tbl_ApparelFabricTypes[Product Fabric Type],0))*F312/1000,0)</f>
        <v>0</v>
      </c>
      <c r="H312" s="143"/>
      <c r="I312" s="172">
        <f>IFERROR(INDEX(Tbl_AvgPercCotton[Average % Cotton],MATCH(H312,Tbl_AvgPercCotton[Blends],0)),0)</f>
        <v>0</v>
      </c>
      <c r="J312" s="170"/>
      <c r="K312" s="96">
        <f t="shared" si="46"/>
        <v>0</v>
      </c>
      <c r="L312" s="42"/>
      <c r="M312" s="231"/>
      <c r="N312" s="97" t="s">
        <v>181</v>
      </c>
      <c r="O312" s="93"/>
      <c r="P312" s="94">
        <f t="shared" si="41"/>
        <v>0</v>
      </c>
      <c r="Q312" s="98"/>
      <c r="R312" s="150">
        <f>IFERROR(INDEX(Tbl_HomeFabricTypes[Lint Conversion Factor],MATCH(O312,Tbl_HomeFabricTypes[Product Fabric Type],0))*Q312/1000,0)</f>
        <v>0</v>
      </c>
      <c r="S312" s="95"/>
      <c r="T312" s="172">
        <f>IFERROR(INDEX(Tbl_AvgPercCotton[Average % Cotton],MATCH(S312,Tbl_AvgPercCotton[Blends],0)),0)</f>
        <v>0</v>
      </c>
      <c r="U312" s="170"/>
      <c r="V312" s="96">
        <f t="shared" si="42"/>
        <v>0</v>
      </c>
      <c r="W312" s="19"/>
    </row>
    <row r="313" spans="1:23">
      <c r="A313" s="35"/>
      <c r="B313" s="93" t="s">
        <v>40</v>
      </c>
      <c r="C313" s="97"/>
      <c r="D313" s="93"/>
      <c r="E313" s="94">
        <f t="shared" si="45"/>
        <v>0</v>
      </c>
      <c r="F313" s="94">
        <f>IFERROR(INDEX(Tbl_ProductList[Product Weight (g)],MATCH(B313 &amp; "|" &amp; C313,Tbl_ProductList[Product Weight Lookup],0)),0)</f>
        <v>0</v>
      </c>
      <c r="G313" s="150">
        <f>IFERROR(INDEX(Tbl_ApparelFabricTypes[Lint Conversion Factor],MATCH(D313,Tbl_ApparelFabricTypes[Product Fabric Type],0))*F313/1000,0)</f>
        <v>0</v>
      </c>
      <c r="H313" s="143"/>
      <c r="I313" s="172">
        <f>IFERROR(INDEX(Tbl_AvgPercCotton[Average % Cotton],MATCH(H313,Tbl_AvgPercCotton[Blends],0)),0)</f>
        <v>0</v>
      </c>
      <c r="J313" s="170"/>
      <c r="K313" s="96">
        <f t="shared" si="46"/>
        <v>0</v>
      </c>
      <c r="L313" s="42"/>
      <c r="M313" s="231"/>
      <c r="N313" s="97" t="s">
        <v>181</v>
      </c>
      <c r="O313" s="93"/>
      <c r="P313" s="94">
        <f t="shared" si="41"/>
        <v>0</v>
      </c>
      <c r="Q313" s="98"/>
      <c r="R313" s="150">
        <f>IFERROR(INDEX(Tbl_HomeFabricTypes[Lint Conversion Factor],MATCH(O313,Tbl_HomeFabricTypes[Product Fabric Type],0))*Q313/1000,0)</f>
        <v>0</v>
      </c>
      <c r="S313" s="95"/>
      <c r="T313" s="172">
        <f>IFERROR(INDEX(Tbl_AvgPercCotton[Average % Cotton],MATCH(S313,Tbl_AvgPercCotton[Blends],0)),0)</f>
        <v>0</v>
      </c>
      <c r="U313" s="170"/>
      <c r="V313" s="96">
        <f t="shared" si="42"/>
        <v>0</v>
      </c>
      <c r="W313" s="19"/>
    </row>
    <row r="314" spans="1:23">
      <c r="A314" s="35"/>
      <c r="B314" s="93" t="s">
        <v>40</v>
      </c>
      <c r="C314" s="97"/>
      <c r="D314" s="93"/>
      <c r="E314" s="94">
        <f t="shared" si="45"/>
        <v>0</v>
      </c>
      <c r="F314" s="94">
        <f>IFERROR(INDEX(Tbl_ProductList[Product Weight (g)],MATCH(B314 &amp; "|" &amp; C314,Tbl_ProductList[Product Weight Lookup],0)),0)</f>
        <v>0</v>
      </c>
      <c r="G314" s="150">
        <f>IFERROR(INDEX(Tbl_ApparelFabricTypes[Lint Conversion Factor],MATCH(D314,Tbl_ApparelFabricTypes[Product Fabric Type],0))*F314/1000,0)</f>
        <v>0</v>
      </c>
      <c r="H314" s="143"/>
      <c r="I314" s="172">
        <f>IFERROR(INDEX(Tbl_AvgPercCotton[Average % Cotton],MATCH(H314,Tbl_AvgPercCotton[Blends],0)),0)</f>
        <v>0</v>
      </c>
      <c r="J314" s="170"/>
      <c r="K314" s="96">
        <f t="shared" si="46"/>
        <v>0</v>
      </c>
      <c r="L314" s="42"/>
      <c r="M314" s="231"/>
      <c r="N314" s="97" t="s">
        <v>181</v>
      </c>
      <c r="O314" s="93"/>
      <c r="P314" s="94">
        <f t="shared" si="41"/>
        <v>0</v>
      </c>
      <c r="Q314" s="98"/>
      <c r="R314" s="150">
        <f>IFERROR(INDEX(Tbl_HomeFabricTypes[Lint Conversion Factor],MATCH(O314,Tbl_HomeFabricTypes[Product Fabric Type],0))*Q314/1000,0)</f>
        <v>0</v>
      </c>
      <c r="S314" s="95"/>
      <c r="T314" s="172">
        <f>IFERROR(INDEX(Tbl_AvgPercCotton[Average % Cotton],MATCH(S314,Tbl_AvgPercCotton[Blends],0)),0)</f>
        <v>0</v>
      </c>
      <c r="U314" s="170"/>
      <c r="V314" s="96">
        <f t="shared" si="42"/>
        <v>0</v>
      </c>
      <c r="W314" s="19"/>
    </row>
    <row r="315" spans="1:23">
      <c r="A315" s="35"/>
      <c r="B315" s="93" t="s">
        <v>40</v>
      </c>
      <c r="C315" s="97"/>
      <c r="D315" s="93"/>
      <c r="E315" s="94">
        <f t="shared" si="45"/>
        <v>0</v>
      </c>
      <c r="F315" s="94">
        <f>IFERROR(INDEX(Tbl_ProductList[Product Weight (g)],MATCH(B315 &amp; "|" &amp; C315,Tbl_ProductList[Product Weight Lookup],0)),0)</f>
        <v>0</v>
      </c>
      <c r="G315" s="150">
        <f>IFERROR(INDEX(Tbl_ApparelFabricTypes[Lint Conversion Factor],MATCH(D315,Tbl_ApparelFabricTypes[Product Fabric Type],0))*F315/1000,0)</f>
        <v>0</v>
      </c>
      <c r="H315" s="143"/>
      <c r="I315" s="172">
        <f>IFERROR(INDEX(Tbl_AvgPercCotton[Average % Cotton],MATCH(H315,Tbl_AvgPercCotton[Blends],0)),0)</f>
        <v>0</v>
      </c>
      <c r="J315" s="170"/>
      <c r="K315" s="96">
        <f t="shared" si="46"/>
        <v>0</v>
      </c>
      <c r="L315" s="42"/>
      <c r="M315" s="231"/>
      <c r="N315" s="97" t="s">
        <v>181</v>
      </c>
      <c r="O315" s="93"/>
      <c r="P315" s="94">
        <f t="shared" si="41"/>
        <v>0</v>
      </c>
      <c r="Q315" s="98"/>
      <c r="R315" s="150">
        <f>IFERROR(INDEX(Tbl_HomeFabricTypes[Lint Conversion Factor],MATCH(O315,Tbl_HomeFabricTypes[Product Fabric Type],0))*Q315/1000,0)</f>
        <v>0</v>
      </c>
      <c r="S315" s="95"/>
      <c r="T315" s="172">
        <f>IFERROR(INDEX(Tbl_AvgPercCotton[Average % Cotton],MATCH(S315,Tbl_AvgPercCotton[Blends],0)),0)</f>
        <v>0</v>
      </c>
      <c r="U315" s="170"/>
      <c r="V315" s="96">
        <f t="shared" si="42"/>
        <v>0</v>
      </c>
      <c r="W315" s="19"/>
    </row>
    <row r="316" spans="1:23">
      <c r="A316" s="35"/>
      <c r="B316" s="93" t="s">
        <v>40</v>
      </c>
      <c r="C316" s="97"/>
      <c r="D316" s="93"/>
      <c r="E316" s="94">
        <f t="shared" si="45"/>
        <v>0</v>
      </c>
      <c r="F316" s="94">
        <f>IFERROR(INDEX(Tbl_ProductList[Product Weight (g)],MATCH(B316 &amp; "|" &amp; C316,Tbl_ProductList[Product Weight Lookup],0)),0)</f>
        <v>0</v>
      </c>
      <c r="G316" s="150">
        <f>IFERROR(INDEX(Tbl_ApparelFabricTypes[Lint Conversion Factor],MATCH(D316,Tbl_ApparelFabricTypes[Product Fabric Type],0))*F316/1000,0)</f>
        <v>0</v>
      </c>
      <c r="H316" s="143"/>
      <c r="I316" s="172">
        <f>IFERROR(INDEX(Tbl_AvgPercCotton[Average % Cotton],MATCH(H316,Tbl_AvgPercCotton[Blends],0)),0)</f>
        <v>0</v>
      </c>
      <c r="J316" s="170"/>
      <c r="K316" s="96">
        <f t="shared" si="46"/>
        <v>0</v>
      </c>
      <c r="L316" s="42"/>
      <c r="M316" s="231"/>
      <c r="N316" s="97" t="s">
        <v>181</v>
      </c>
      <c r="O316" s="93"/>
      <c r="P316" s="94">
        <f t="shared" si="41"/>
        <v>0</v>
      </c>
      <c r="Q316" s="98"/>
      <c r="R316" s="150">
        <f>IFERROR(INDEX(Tbl_HomeFabricTypes[Lint Conversion Factor],MATCH(O316,Tbl_HomeFabricTypes[Product Fabric Type],0))*Q316/1000,0)</f>
        <v>0</v>
      </c>
      <c r="S316" s="95"/>
      <c r="T316" s="172">
        <f>IFERROR(INDEX(Tbl_AvgPercCotton[Average % Cotton],MATCH(S316,Tbl_AvgPercCotton[Blends],0)),0)</f>
        <v>0</v>
      </c>
      <c r="U316" s="170"/>
      <c r="V316" s="96">
        <f t="shared" si="42"/>
        <v>0</v>
      </c>
      <c r="W316" s="19"/>
    </row>
    <row r="317" spans="1:23">
      <c r="A317" s="35"/>
      <c r="B317" s="93" t="s">
        <v>40</v>
      </c>
      <c r="C317" s="97"/>
      <c r="D317" s="93"/>
      <c r="E317" s="94">
        <f t="shared" si="45"/>
        <v>0</v>
      </c>
      <c r="F317" s="94">
        <f>IFERROR(INDEX(Tbl_ProductList[Product Weight (g)],MATCH(B317 &amp; "|" &amp; C317,Tbl_ProductList[Product Weight Lookup],0)),0)</f>
        <v>0</v>
      </c>
      <c r="G317" s="150">
        <f>IFERROR(INDEX(Tbl_ApparelFabricTypes[Lint Conversion Factor],MATCH(D317,Tbl_ApparelFabricTypes[Product Fabric Type],0))*F317/1000,0)</f>
        <v>0</v>
      </c>
      <c r="H317" s="143"/>
      <c r="I317" s="172">
        <f>IFERROR(INDEX(Tbl_AvgPercCotton[Average % Cotton],MATCH(H317,Tbl_AvgPercCotton[Blends],0)),0)</f>
        <v>0</v>
      </c>
      <c r="J317" s="170"/>
      <c r="K317" s="96">
        <f t="shared" si="46"/>
        <v>0</v>
      </c>
      <c r="L317" s="40"/>
      <c r="M317" s="232"/>
      <c r="N317" s="38"/>
      <c r="O317" s="41"/>
      <c r="P317" s="41"/>
      <c r="Q317" s="41"/>
      <c r="R317" s="41"/>
      <c r="S317" s="41"/>
      <c r="T317" s="38"/>
      <c r="U317" s="38"/>
      <c r="V317" s="38"/>
    </row>
    <row r="318" spans="1:23">
      <c r="A318" s="35"/>
      <c r="B318" s="93" t="s">
        <v>40</v>
      </c>
      <c r="C318" s="97"/>
      <c r="D318" s="93"/>
      <c r="E318" s="94">
        <f t="shared" si="45"/>
        <v>0</v>
      </c>
      <c r="F318" s="94">
        <f>IFERROR(INDEX(Tbl_ProductList[Product Weight (g)],MATCH(B318 &amp; "|" &amp; C318,Tbl_ProductList[Product Weight Lookup],0)),0)</f>
        <v>0</v>
      </c>
      <c r="G318" s="150">
        <f>IFERROR(INDEX(Tbl_ApparelFabricTypes[Lint Conversion Factor],MATCH(D318,Tbl_ApparelFabricTypes[Product Fabric Type],0))*F318/1000,0)</f>
        <v>0</v>
      </c>
      <c r="H318" s="143"/>
      <c r="I318" s="172">
        <f>IFERROR(INDEX(Tbl_AvgPercCotton[Average % Cotton],MATCH(H318,Tbl_AvgPercCotton[Blends],0)),0)</f>
        <v>0</v>
      </c>
      <c r="J318" s="170"/>
      <c r="K318" s="96">
        <f t="shared" si="46"/>
        <v>0</v>
      </c>
      <c r="L318" s="40"/>
      <c r="M318" s="40"/>
      <c r="N318" s="41"/>
      <c r="O318" s="41"/>
      <c r="P318" s="41"/>
      <c r="Q318" s="41"/>
      <c r="R318" s="41"/>
      <c r="S318" s="41"/>
      <c r="T318" s="41"/>
      <c r="U318" s="41"/>
      <c r="V318" s="41"/>
    </row>
    <row r="319" spans="1:23">
      <c r="A319" s="35"/>
      <c r="B319" s="93" t="s">
        <v>40</v>
      </c>
      <c r="C319" s="97"/>
      <c r="D319" s="93"/>
      <c r="E319" s="94">
        <f t="shared" si="45"/>
        <v>0</v>
      </c>
      <c r="F319" s="94">
        <f>IFERROR(INDEX(Tbl_ProductList[Product Weight (g)],MATCH(B319 &amp; "|" &amp; C319,Tbl_ProductList[Product Weight Lookup],0)),0)</f>
        <v>0</v>
      </c>
      <c r="G319" s="150">
        <f>IFERROR(INDEX(Tbl_ApparelFabricTypes[Lint Conversion Factor],MATCH(D319,Tbl_ApparelFabricTypes[Product Fabric Type],0))*F319/1000,0)</f>
        <v>0</v>
      </c>
      <c r="H319" s="143"/>
      <c r="I319" s="172">
        <f>IFERROR(INDEX(Tbl_AvgPercCotton[Average % Cotton],MATCH(H319,Tbl_AvgPercCotton[Blends],0)),0)</f>
        <v>0</v>
      </c>
      <c r="J319" s="170"/>
      <c r="K319" s="96">
        <f t="shared" si="46"/>
        <v>0</v>
      </c>
      <c r="L319" s="40"/>
      <c r="M319" s="40"/>
      <c r="N319" s="41"/>
      <c r="O319" s="41"/>
      <c r="P319" s="41"/>
      <c r="Q319" s="41"/>
      <c r="R319" s="41"/>
      <c r="S319" s="41"/>
      <c r="T319" s="41"/>
      <c r="U319" s="41"/>
      <c r="V319" s="41"/>
    </row>
    <row r="320" spans="1:23">
      <c r="A320" s="35"/>
      <c r="B320" s="93" t="s">
        <v>40</v>
      </c>
      <c r="C320" s="97"/>
      <c r="D320" s="93"/>
      <c r="E320" s="94">
        <f t="shared" si="45"/>
        <v>0</v>
      </c>
      <c r="F320" s="94">
        <f>IFERROR(INDEX(Tbl_ProductList[Product Weight (g)],MATCH(B320 &amp; "|" &amp; C320,Tbl_ProductList[Product Weight Lookup],0)),0)</f>
        <v>0</v>
      </c>
      <c r="G320" s="150">
        <f>IFERROR(INDEX(Tbl_ApparelFabricTypes[Lint Conversion Factor],MATCH(D320,Tbl_ApparelFabricTypes[Product Fabric Type],0))*F320/1000,0)</f>
        <v>0</v>
      </c>
      <c r="H320" s="143"/>
      <c r="I320" s="172">
        <f>IFERROR(INDEX(Tbl_AvgPercCotton[Average % Cotton],MATCH(H320,Tbl_AvgPercCotton[Blends],0)),0)</f>
        <v>0</v>
      </c>
      <c r="J320" s="170"/>
      <c r="K320" s="96">
        <f t="shared" si="46"/>
        <v>0</v>
      </c>
      <c r="L320" s="40"/>
      <c r="M320" s="40"/>
      <c r="N320" s="41"/>
      <c r="O320" s="41"/>
      <c r="P320" s="41"/>
      <c r="Q320" s="41"/>
      <c r="R320" s="41"/>
      <c r="S320" s="41"/>
      <c r="T320" s="41"/>
      <c r="U320" s="41"/>
      <c r="V320" s="41"/>
    </row>
    <row r="321" spans="1:22">
      <c r="A321" s="35"/>
      <c r="B321" s="93" t="s">
        <v>40</v>
      </c>
      <c r="C321" s="97"/>
      <c r="D321" s="93"/>
      <c r="E321" s="94">
        <f t="shared" si="45"/>
        <v>0</v>
      </c>
      <c r="F321" s="94">
        <f>IFERROR(INDEX(Tbl_ProductList[Product Weight (g)],MATCH(B321 &amp; "|" &amp; C321,Tbl_ProductList[Product Weight Lookup],0)),0)</f>
        <v>0</v>
      </c>
      <c r="G321" s="150">
        <f>IFERROR(INDEX(Tbl_ApparelFabricTypes[Lint Conversion Factor],MATCH(D321,Tbl_ApparelFabricTypes[Product Fabric Type],0))*F321/1000,0)</f>
        <v>0</v>
      </c>
      <c r="H321" s="143"/>
      <c r="I321" s="172">
        <f>IFERROR(INDEX(Tbl_AvgPercCotton[Average % Cotton],MATCH(H321,Tbl_AvgPercCotton[Blends],0)),0)</f>
        <v>0</v>
      </c>
      <c r="J321" s="170"/>
      <c r="K321" s="96">
        <f t="shared" si="46"/>
        <v>0</v>
      </c>
      <c r="L321" s="40"/>
      <c r="M321" s="40"/>
      <c r="N321" s="41"/>
      <c r="O321" s="41"/>
      <c r="P321" s="41"/>
      <c r="Q321" s="41"/>
      <c r="R321" s="41"/>
      <c r="S321" s="41"/>
      <c r="T321" s="41"/>
      <c r="U321" s="41"/>
      <c r="V321" s="41"/>
    </row>
    <row r="322" spans="1:22">
      <c r="A322" s="35"/>
      <c r="B322" s="93" t="s">
        <v>40</v>
      </c>
      <c r="C322" s="97"/>
      <c r="D322" s="93"/>
      <c r="E322" s="94">
        <f t="shared" si="45"/>
        <v>0</v>
      </c>
      <c r="F322" s="94">
        <f>IFERROR(INDEX(Tbl_ProductList[Product Weight (g)],MATCH(B322 &amp; "|" &amp; C322,Tbl_ProductList[Product Weight Lookup],0)),0)</f>
        <v>0</v>
      </c>
      <c r="G322" s="150">
        <f>IFERROR(INDEX(Tbl_ApparelFabricTypes[Lint Conversion Factor],MATCH(D322,Tbl_ApparelFabricTypes[Product Fabric Type],0))*F322/1000,0)</f>
        <v>0</v>
      </c>
      <c r="H322" s="143"/>
      <c r="I322" s="172">
        <f>IFERROR(INDEX(Tbl_AvgPercCotton[Average % Cotton],MATCH(H322,Tbl_AvgPercCotton[Blends],0)),0)</f>
        <v>0</v>
      </c>
      <c r="J322" s="170"/>
      <c r="K322" s="96">
        <f t="shared" si="46"/>
        <v>0</v>
      </c>
      <c r="L322" s="40"/>
      <c r="M322" s="40"/>
      <c r="N322" s="41"/>
      <c r="O322" s="41"/>
      <c r="P322" s="41"/>
      <c r="Q322" s="41"/>
      <c r="R322" s="41"/>
      <c r="S322" s="41"/>
      <c r="T322" s="41"/>
      <c r="U322" s="41"/>
      <c r="V322" s="41"/>
    </row>
    <row r="323" spans="1:22">
      <c r="A323" s="35"/>
      <c r="B323" s="93" t="s">
        <v>40</v>
      </c>
      <c r="C323" s="97"/>
      <c r="D323" s="93"/>
      <c r="E323" s="94">
        <f t="shared" si="45"/>
        <v>0</v>
      </c>
      <c r="F323" s="94">
        <f>IFERROR(INDEX(Tbl_ProductList[Product Weight (g)],MATCH(B323 &amp; "|" &amp; C323,Tbl_ProductList[Product Weight Lookup],0)),0)</f>
        <v>0</v>
      </c>
      <c r="G323" s="150">
        <f>IFERROR(INDEX(Tbl_ApparelFabricTypes[Lint Conversion Factor],MATCH(D323,Tbl_ApparelFabricTypes[Product Fabric Type],0))*F323/1000,0)</f>
        <v>0</v>
      </c>
      <c r="H323" s="143"/>
      <c r="I323" s="172">
        <f>IFERROR(INDEX(Tbl_AvgPercCotton[Average % Cotton],MATCH(H323,Tbl_AvgPercCotton[Blends],0)),0)</f>
        <v>0</v>
      </c>
      <c r="J323" s="170"/>
      <c r="K323" s="96">
        <f t="shared" si="46"/>
        <v>0</v>
      </c>
      <c r="L323" s="40"/>
      <c r="M323" s="40"/>
      <c r="N323" s="41"/>
      <c r="O323" s="41"/>
      <c r="P323" s="41"/>
      <c r="Q323" s="41"/>
      <c r="R323" s="41"/>
      <c r="S323" s="41"/>
      <c r="T323" s="41"/>
      <c r="U323" s="41"/>
      <c r="V323" s="41"/>
    </row>
    <row r="324" spans="1:22">
      <c r="A324" s="35"/>
      <c r="B324" s="93" t="s">
        <v>40</v>
      </c>
      <c r="C324" s="97"/>
      <c r="D324" s="93"/>
      <c r="E324" s="94">
        <f t="shared" si="45"/>
        <v>0</v>
      </c>
      <c r="F324" s="94">
        <f>IFERROR(INDEX(Tbl_ProductList[Product Weight (g)],MATCH(B324 &amp; "|" &amp; C324,Tbl_ProductList[Product Weight Lookup],0)),0)</f>
        <v>0</v>
      </c>
      <c r="G324" s="150">
        <f>IFERROR(INDEX(Tbl_ApparelFabricTypes[Lint Conversion Factor],MATCH(D324,Tbl_ApparelFabricTypes[Product Fabric Type],0))*F324/1000,0)</f>
        <v>0</v>
      </c>
      <c r="H324" s="143"/>
      <c r="I324" s="172">
        <f>IFERROR(INDEX(Tbl_AvgPercCotton[Average % Cotton],MATCH(H324,Tbl_AvgPercCotton[Blends],0)),0)</f>
        <v>0</v>
      </c>
      <c r="J324" s="170"/>
      <c r="K324" s="96">
        <f t="shared" si="46"/>
        <v>0</v>
      </c>
      <c r="L324" s="40"/>
      <c r="M324" s="40"/>
      <c r="N324" s="41"/>
      <c r="O324" s="41"/>
      <c r="P324" s="41"/>
      <c r="Q324" s="41"/>
      <c r="R324" s="41"/>
      <c r="S324" s="41"/>
      <c r="T324" s="41"/>
      <c r="U324" s="41"/>
      <c r="V324" s="41"/>
    </row>
    <row r="325" spans="1:22">
      <c r="A325" s="35"/>
      <c r="B325" s="93" t="s">
        <v>40</v>
      </c>
      <c r="C325" s="97"/>
      <c r="D325" s="93"/>
      <c r="E325" s="94">
        <f t="shared" si="45"/>
        <v>0</v>
      </c>
      <c r="F325" s="94">
        <f>IFERROR(INDEX(Tbl_ProductList[Product Weight (g)],MATCH(B325 &amp; "|" &amp; C325,Tbl_ProductList[Product Weight Lookup],0)),0)</f>
        <v>0</v>
      </c>
      <c r="G325" s="150">
        <f>IFERROR(INDEX(Tbl_ApparelFabricTypes[Lint Conversion Factor],MATCH(D325,Tbl_ApparelFabricTypes[Product Fabric Type],0))*F325/1000,0)</f>
        <v>0</v>
      </c>
      <c r="H325" s="143"/>
      <c r="I325" s="172">
        <f>IFERROR(INDEX(Tbl_AvgPercCotton[Average % Cotton],MATCH(H325,Tbl_AvgPercCotton[Blends],0)),0)</f>
        <v>0</v>
      </c>
      <c r="J325" s="170"/>
      <c r="K325" s="96">
        <f t="shared" si="46"/>
        <v>0</v>
      </c>
      <c r="L325" s="40"/>
      <c r="M325" s="40"/>
      <c r="N325" s="41"/>
      <c r="O325" s="41"/>
      <c r="P325" s="41"/>
      <c r="Q325" s="41"/>
      <c r="R325" s="41"/>
      <c r="S325" s="41"/>
      <c r="T325" s="41"/>
      <c r="U325" s="41"/>
      <c r="V325" s="41"/>
    </row>
    <row r="326" spans="1:22">
      <c r="A326" s="35"/>
      <c r="B326" s="93" t="s">
        <v>40</v>
      </c>
      <c r="C326" s="97"/>
      <c r="D326" s="93"/>
      <c r="E326" s="94">
        <f t="shared" si="45"/>
        <v>0</v>
      </c>
      <c r="F326" s="94">
        <f>IFERROR(INDEX(Tbl_ProductList[Product Weight (g)],MATCH(B326 &amp; "|" &amp; C326,Tbl_ProductList[Product Weight Lookup],0)),0)</f>
        <v>0</v>
      </c>
      <c r="G326" s="150">
        <f>IFERROR(INDEX(Tbl_ApparelFabricTypes[Lint Conversion Factor],MATCH(D326,Tbl_ApparelFabricTypes[Product Fabric Type],0))*F326/1000,0)</f>
        <v>0</v>
      </c>
      <c r="H326" s="143"/>
      <c r="I326" s="172">
        <f>IFERROR(INDEX(Tbl_AvgPercCotton[Average % Cotton],MATCH(H326,Tbl_AvgPercCotton[Blends],0)),0)</f>
        <v>0</v>
      </c>
      <c r="J326" s="170"/>
      <c r="K326" s="96">
        <f t="shared" si="46"/>
        <v>0</v>
      </c>
      <c r="L326" s="40"/>
      <c r="M326" s="40"/>
      <c r="N326" s="48"/>
      <c r="O326" s="41"/>
      <c r="P326" s="41"/>
      <c r="Q326" s="41"/>
      <c r="R326" s="41"/>
      <c r="S326" s="41"/>
      <c r="T326" s="48"/>
      <c r="U326" s="48"/>
      <c r="V326" s="48"/>
    </row>
    <row r="327" spans="1:22">
      <c r="A327" s="35"/>
      <c r="B327" s="93" t="s">
        <v>40</v>
      </c>
      <c r="C327" s="97"/>
      <c r="D327" s="93"/>
      <c r="E327" s="94">
        <f t="shared" si="45"/>
        <v>0</v>
      </c>
      <c r="F327" s="94">
        <f>IFERROR(INDEX(Tbl_ProductList[Product Weight (g)],MATCH(B327 &amp; "|" &amp; C327,Tbl_ProductList[Product Weight Lookup],0)),0)</f>
        <v>0</v>
      </c>
      <c r="G327" s="150">
        <f>IFERROR(INDEX(Tbl_ApparelFabricTypes[Lint Conversion Factor],MATCH(D327,Tbl_ApparelFabricTypes[Product Fabric Type],0))*F327/1000,0)</f>
        <v>0</v>
      </c>
      <c r="H327" s="143"/>
      <c r="I327" s="172">
        <f>IFERROR(INDEX(Tbl_AvgPercCotton[Average % Cotton],MATCH(H327,Tbl_AvgPercCotton[Blends],0)),0)</f>
        <v>0</v>
      </c>
      <c r="J327" s="170"/>
      <c r="K327" s="96">
        <f t="shared" si="46"/>
        <v>0</v>
      </c>
      <c r="L327" s="40"/>
      <c r="M327" s="40"/>
      <c r="N327" s="48"/>
      <c r="O327" s="41"/>
      <c r="P327" s="41"/>
      <c r="Q327" s="41"/>
      <c r="R327" s="41"/>
      <c r="S327" s="41"/>
      <c r="T327" s="48"/>
      <c r="U327" s="48"/>
      <c r="V327" s="48"/>
    </row>
    <row r="328" spans="1:22">
      <c r="A328" s="35"/>
      <c r="B328" s="225"/>
      <c r="C328" s="68"/>
      <c r="D328" s="68"/>
      <c r="E328" s="68"/>
      <c r="F328" s="69"/>
      <c r="G328" s="70"/>
      <c r="H328" s="71"/>
      <c r="I328" s="64"/>
      <c r="J328" s="72"/>
      <c r="K328" s="66"/>
      <c r="L328" s="41"/>
      <c r="M328" s="41"/>
      <c r="N328" s="48"/>
      <c r="O328" s="41"/>
      <c r="P328" s="41"/>
      <c r="Q328" s="41"/>
      <c r="R328" s="41"/>
      <c r="S328" s="41"/>
      <c r="T328" s="48"/>
      <c r="U328" s="41"/>
      <c r="V328" s="41"/>
    </row>
    <row r="329" spans="1:22" ht="16.5" customHeight="1">
      <c r="A329" s="35"/>
      <c r="B329" s="222"/>
      <c r="C329" s="214" t="s">
        <v>43</v>
      </c>
      <c r="D329" s="215"/>
      <c r="E329" s="215"/>
      <c r="F329" s="215"/>
      <c r="G329" s="215"/>
      <c r="H329" s="215"/>
      <c r="I329" s="215"/>
      <c r="J329" s="215"/>
      <c r="K329" s="216"/>
      <c r="L329" s="41"/>
      <c r="M329" s="41"/>
      <c r="N329" s="41"/>
      <c r="O329" s="41"/>
      <c r="P329" s="41"/>
      <c r="Q329" s="41"/>
      <c r="R329" s="41"/>
      <c r="S329" s="41"/>
      <c r="T329" s="48"/>
      <c r="U329" s="48"/>
      <c r="V329" s="41"/>
    </row>
    <row r="330" spans="1:22">
      <c r="A330" s="35"/>
      <c r="B330" s="223"/>
      <c r="C330" s="97" t="s">
        <v>181</v>
      </c>
      <c r="D330" s="93"/>
      <c r="E330" s="94">
        <f t="shared" ref="E330:E385" si="47">IF(D330&lt;="",1,0)*J330*I330</f>
        <v>0</v>
      </c>
      <c r="F330" s="103"/>
      <c r="G330" s="150">
        <f>IFERROR(INDEX(Tbl_ApparelFabricTypes[Lint Conversion Factor],MATCH(D330,Tbl_ApparelFabricTypes[Product Fabric Type],0))*F330/1000,0)</f>
        <v>0</v>
      </c>
      <c r="H330" s="143"/>
      <c r="I330" s="172">
        <f>IFERROR(INDEX(Tbl_AvgPercCotton[Average % Cotton],MATCH(H330,Tbl_AvgPercCotton[Blends],0)),0)</f>
        <v>0</v>
      </c>
      <c r="J330" s="170"/>
      <c r="K330" s="96">
        <f t="shared" ref="K330:K385" si="48">G330*(I330)*J330</f>
        <v>0</v>
      </c>
      <c r="L330" s="40"/>
      <c r="M330" s="40"/>
      <c r="N330" s="41"/>
      <c r="O330" s="41"/>
      <c r="P330" s="41"/>
      <c r="Q330" s="41"/>
      <c r="R330" s="41"/>
      <c r="S330" s="41"/>
      <c r="T330" s="63"/>
      <c r="U330" s="82"/>
      <c r="V330" s="41"/>
    </row>
    <row r="331" spans="1:22">
      <c r="A331" s="35"/>
      <c r="B331" s="223"/>
      <c r="C331" s="97" t="s">
        <v>181</v>
      </c>
      <c r="D331" s="93"/>
      <c r="E331" s="94">
        <f t="shared" si="47"/>
        <v>0</v>
      </c>
      <c r="F331" s="103"/>
      <c r="G331" s="150">
        <f>IFERROR(INDEX(Tbl_ApparelFabricTypes[Lint Conversion Factor],MATCH(D331,Tbl_ApparelFabricTypes[Product Fabric Type],0))*F331/1000,0)</f>
        <v>0</v>
      </c>
      <c r="H331" s="143"/>
      <c r="I331" s="172">
        <f>IFERROR(INDEX(Tbl_AvgPercCotton[Average % Cotton],MATCH(H331,Tbl_AvgPercCotton[Blends],0)),0)</f>
        <v>0</v>
      </c>
      <c r="J331" s="170"/>
      <c r="K331" s="96">
        <f t="shared" si="48"/>
        <v>0</v>
      </c>
      <c r="L331" s="40"/>
      <c r="M331" s="40"/>
      <c r="N331" s="41"/>
      <c r="O331" s="41"/>
      <c r="P331" s="41"/>
      <c r="Q331" s="41"/>
      <c r="R331" s="41"/>
      <c r="S331" s="41"/>
      <c r="T331" s="82"/>
      <c r="U331" s="82"/>
      <c r="V331" s="41"/>
    </row>
    <row r="332" spans="1:22">
      <c r="A332" s="35"/>
      <c r="B332" s="223"/>
      <c r="C332" s="97" t="s">
        <v>181</v>
      </c>
      <c r="D332" s="93"/>
      <c r="E332" s="94">
        <f t="shared" si="47"/>
        <v>0</v>
      </c>
      <c r="F332" s="103"/>
      <c r="G332" s="150">
        <f>IFERROR(INDEX(Tbl_ApparelFabricTypes[Lint Conversion Factor],MATCH(D332,Tbl_ApparelFabricTypes[Product Fabric Type],0))*F332/1000,0)</f>
        <v>0</v>
      </c>
      <c r="H332" s="143"/>
      <c r="I332" s="172">
        <f>IFERROR(INDEX(Tbl_AvgPercCotton[Average % Cotton],MATCH(H332,Tbl_AvgPercCotton[Blends],0)),0)</f>
        <v>0</v>
      </c>
      <c r="J332" s="170"/>
      <c r="K332" s="96">
        <f t="shared" si="48"/>
        <v>0</v>
      </c>
      <c r="L332" s="40"/>
      <c r="M332" s="40"/>
      <c r="N332" s="41"/>
      <c r="O332" s="41"/>
      <c r="P332" s="41"/>
      <c r="Q332" s="41"/>
      <c r="R332" s="41"/>
      <c r="S332" s="41"/>
      <c r="T332" s="82"/>
      <c r="U332" s="82"/>
      <c r="V332" s="41"/>
    </row>
    <row r="333" spans="1:22">
      <c r="A333" s="35"/>
      <c r="B333" s="223"/>
      <c r="C333" s="97" t="s">
        <v>181</v>
      </c>
      <c r="D333" s="93"/>
      <c r="E333" s="94">
        <f t="shared" si="47"/>
        <v>0</v>
      </c>
      <c r="F333" s="103"/>
      <c r="G333" s="150">
        <f>IFERROR(INDEX(Tbl_ApparelFabricTypes[Lint Conversion Factor],MATCH(D333,Tbl_ApparelFabricTypes[Product Fabric Type],0))*F333/1000,0)</f>
        <v>0</v>
      </c>
      <c r="H333" s="143"/>
      <c r="I333" s="172">
        <f>IFERROR(INDEX(Tbl_AvgPercCotton[Average % Cotton],MATCH(H333,Tbl_AvgPercCotton[Blends],0)),0)</f>
        <v>0</v>
      </c>
      <c r="J333" s="170"/>
      <c r="K333" s="96">
        <f t="shared" si="48"/>
        <v>0</v>
      </c>
      <c r="L333" s="40"/>
      <c r="M333" s="40"/>
      <c r="N333" s="41"/>
      <c r="O333" s="41"/>
      <c r="P333" s="41"/>
      <c r="Q333" s="41"/>
      <c r="R333" s="41"/>
      <c r="S333" s="41"/>
      <c r="T333" s="82"/>
      <c r="U333" s="82"/>
      <c r="V333" s="41"/>
    </row>
    <row r="334" spans="1:22">
      <c r="A334" s="35"/>
      <c r="B334" s="223"/>
      <c r="C334" s="97" t="s">
        <v>181</v>
      </c>
      <c r="D334" s="93"/>
      <c r="E334" s="94">
        <f t="shared" si="47"/>
        <v>0</v>
      </c>
      <c r="F334" s="103"/>
      <c r="G334" s="150">
        <f>IFERROR(INDEX(Tbl_ApparelFabricTypes[Lint Conversion Factor],MATCH(D334,Tbl_ApparelFabricTypes[Product Fabric Type],0))*F334/1000,0)</f>
        <v>0</v>
      </c>
      <c r="H334" s="143"/>
      <c r="I334" s="172">
        <f>IFERROR(INDEX(Tbl_AvgPercCotton[Average % Cotton],MATCH(H334,Tbl_AvgPercCotton[Blends],0)),0)</f>
        <v>0</v>
      </c>
      <c r="J334" s="170"/>
      <c r="K334" s="96">
        <f t="shared" si="48"/>
        <v>0</v>
      </c>
      <c r="L334" s="40"/>
      <c r="M334" s="40"/>
      <c r="N334" s="41"/>
      <c r="O334" s="41"/>
      <c r="P334" s="41"/>
      <c r="Q334" s="41"/>
      <c r="R334" s="41"/>
      <c r="S334" s="48"/>
      <c r="T334" s="82"/>
      <c r="U334" s="82"/>
      <c r="V334" s="41"/>
    </row>
    <row r="335" spans="1:22">
      <c r="A335" s="35"/>
      <c r="B335" s="223"/>
      <c r="C335" s="97" t="s">
        <v>181</v>
      </c>
      <c r="D335" s="93"/>
      <c r="E335" s="94">
        <f t="shared" si="47"/>
        <v>0</v>
      </c>
      <c r="F335" s="103"/>
      <c r="G335" s="150">
        <f>IFERROR(INDEX(Tbl_ApparelFabricTypes[Lint Conversion Factor],MATCH(D335,Tbl_ApparelFabricTypes[Product Fabric Type],0))*F335/1000,0)</f>
        <v>0</v>
      </c>
      <c r="H335" s="143"/>
      <c r="I335" s="172">
        <f>IFERROR(INDEX(Tbl_AvgPercCotton[Average % Cotton],MATCH(H335,Tbl_AvgPercCotton[Blends],0)),0)</f>
        <v>0</v>
      </c>
      <c r="J335" s="170"/>
      <c r="K335" s="96">
        <f t="shared" si="48"/>
        <v>0</v>
      </c>
      <c r="L335" s="40"/>
      <c r="M335" s="40"/>
      <c r="N335" s="41"/>
      <c r="O335" s="41"/>
      <c r="P335" s="41"/>
      <c r="Q335" s="41"/>
      <c r="R335" s="41"/>
      <c r="S335" s="57"/>
      <c r="T335" s="82"/>
      <c r="U335" s="82"/>
      <c r="V335" s="41"/>
    </row>
    <row r="336" spans="1:22">
      <c r="A336" s="35"/>
      <c r="B336" s="223"/>
      <c r="C336" s="97" t="s">
        <v>181</v>
      </c>
      <c r="D336" s="93"/>
      <c r="E336" s="94">
        <f t="shared" si="47"/>
        <v>0</v>
      </c>
      <c r="F336" s="103"/>
      <c r="G336" s="150">
        <f>IFERROR(INDEX(Tbl_ApparelFabricTypes[Lint Conversion Factor],MATCH(D336,Tbl_ApparelFabricTypes[Product Fabric Type],0))*F336/1000,0)</f>
        <v>0</v>
      </c>
      <c r="H336" s="143"/>
      <c r="I336" s="172">
        <f>IFERROR(INDEX(Tbl_AvgPercCotton[Average % Cotton],MATCH(H336,Tbl_AvgPercCotton[Blends],0)),0)</f>
        <v>0</v>
      </c>
      <c r="J336" s="170"/>
      <c r="K336" s="96">
        <f t="shared" si="48"/>
        <v>0</v>
      </c>
      <c r="L336" s="40"/>
      <c r="M336" s="40"/>
      <c r="N336" s="41"/>
      <c r="O336" s="41"/>
      <c r="P336" s="41"/>
      <c r="Q336" s="41"/>
      <c r="R336" s="41"/>
      <c r="S336" s="82"/>
      <c r="T336" s="82"/>
      <c r="U336" s="82"/>
      <c r="V336" s="41"/>
    </row>
    <row r="337" spans="1:22">
      <c r="A337" s="35"/>
      <c r="B337" s="223"/>
      <c r="C337" s="97" t="s">
        <v>181</v>
      </c>
      <c r="D337" s="93"/>
      <c r="E337" s="94">
        <f t="shared" si="47"/>
        <v>0</v>
      </c>
      <c r="F337" s="103"/>
      <c r="G337" s="150">
        <f>IFERROR(INDEX(Tbl_ApparelFabricTypes[Lint Conversion Factor],MATCH(D337,Tbl_ApparelFabricTypes[Product Fabric Type],0))*F337/1000,0)</f>
        <v>0</v>
      </c>
      <c r="H337" s="143"/>
      <c r="I337" s="172">
        <f>IFERROR(INDEX(Tbl_AvgPercCotton[Average % Cotton],MATCH(H337,Tbl_AvgPercCotton[Blends],0)),0)</f>
        <v>0</v>
      </c>
      <c r="J337" s="170"/>
      <c r="K337" s="96">
        <f t="shared" si="48"/>
        <v>0</v>
      </c>
      <c r="L337" s="40"/>
      <c r="M337" s="40"/>
      <c r="N337" s="41"/>
      <c r="O337" s="41"/>
      <c r="P337" s="41"/>
      <c r="Q337" s="41"/>
      <c r="R337" s="41"/>
      <c r="S337" s="48"/>
      <c r="T337" s="48"/>
      <c r="U337" s="48"/>
      <c r="V337" s="48"/>
    </row>
    <row r="338" spans="1:22">
      <c r="A338" s="35"/>
      <c r="B338" s="223"/>
      <c r="C338" s="97" t="s">
        <v>181</v>
      </c>
      <c r="D338" s="93"/>
      <c r="E338" s="94">
        <f t="shared" si="47"/>
        <v>0</v>
      </c>
      <c r="F338" s="103"/>
      <c r="G338" s="150">
        <f>IFERROR(INDEX(Tbl_ApparelFabricTypes[Lint Conversion Factor],MATCH(D338,Tbl_ApparelFabricTypes[Product Fabric Type],0))*F338/1000,0)</f>
        <v>0</v>
      </c>
      <c r="H338" s="143"/>
      <c r="I338" s="172">
        <f>IFERROR(INDEX(Tbl_AvgPercCotton[Average % Cotton],MATCH(H338,Tbl_AvgPercCotton[Blends],0)),0)</f>
        <v>0</v>
      </c>
      <c r="J338" s="170"/>
      <c r="K338" s="96">
        <f t="shared" si="48"/>
        <v>0</v>
      </c>
      <c r="L338" s="40"/>
      <c r="M338" s="40"/>
      <c r="N338" s="41"/>
      <c r="O338" s="41"/>
      <c r="P338" s="41"/>
      <c r="Q338" s="41"/>
      <c r="R338" s="41"/>
      <c r="S338" s="82"/>
      <c r="T338" s="48"/>
      <c r="U338" s="48"/>
      <c r="V338" s="48"/>
    </row>
    <row r="339" spans="1:22">
      <c r="A339" s="35"/>
      <c r="B339" s="223"/>
      <c r="C339" s="97" t="s">
        <v>181</v>
      </c>
      <c r="D339" s="93"/>
      <c r="E339" s="94">
        <f t="shared" si="47"/>
        <v>0</v>
      </c>
      <c r="F339" s="103"/>
      <c r="G339" s="150">
        <f>IFERROR(INDEX(Tbl_ApparelFabricTypes[Lint Conversion Factor],MATCH(D339,Tbl_ApparelFabricTypes[Product Fabric Type],0))*F339/1000,0)</f>
        <v>0</v>
      </c>
      <c r="H339" s="143"/>
      <c r="I339" s="172">
        <f>IFERROR(INDEX(Tbl_AvgPercCotton[Average % Cotton],MATCH(H339,Tbl_AvgPercCotton[Blends],0)),0)</f>
        <v>0</v>
      </c>
      <c r="J339" s="170"/>
      <c r="K339" s="96">
        <f t="shared" si="48"/>
        <v>0</v>
      </c>
      <c r="L339" s="40"/>
      <c r="M339" s="40"/>
      <c r="N339" s="41"/>
      <c r="O339" s="41"/>
      <c r="P339" s="41"/>
      <c r="Q339" s="41"/>
      <c r="R339" s="41"/>
      <c r="S339" s="48"/>
      <c r="T339" s="48"/>
      <c r="U339" s="48"/>
      <c r="V339" s="48"/>
    </row>
    <row r="340" spans="1:22">
      <c r="A340" s="35"/>
      <c r="B340" s="223"/>
      <c r="C340" s="97" t="s">
        <v>181</v>
      </c>
      <c r="D340" s="93"/>
      <c r="E340" s="94">
        <f t="shared" si="47"/>
        <v>0</v>
      </c>
      <c r="F340" s="103"/>
      <c r="G340" s="150">
        <f>IFERROR(INDEX(Tbl_ApparelFabricTypes[Lint Conversion Factor],MATCH(D340,Tbl_ApparelFabricTypes[Product Fabric Type],0))*F340/1000,0)</f>
        <v>0</v>
      </c>
      <c r="H340" s="143"/>
      <c r="I340" s="172">
        <f>IFERROR(INDEX(Tbl_AvgPercCotton[Average % Cotton],MATCH(H340,Tbl_AvgPercCotton[Blends],0)),0)</f>
        <v>0</v>
      </c>
      <c r="J340" s="170"/>
      <c r="K340" s="96">
        <f t="shared" si="48"/>
        <v>0</v>
      </c>
      <c r="L340" s="40"/>
      <c r="M340" s="40"/>
      <c r="N340" s="41"/>
      <c r="O340" s="41"/>
      <c r="P340" s="41"/>
      <c r="Q340" s="41"/>
      <c r="R340" s="41"/>
      <c r="S340" s="48"/>
      <c r="T340" s="48"/>
      <c r="U340" s="48"/>
      <c r="V340" s="48"/>
    </row>
    <row r="341" spans="1:22">
      <c r="A341" s="35"/>
      <c r="B341" s="223"/>
      <c r="C341" s="97" t="s">
        <v>181</v>
      </c>
      <c r="D341" s="93"/>
      <c r="E341" s="94">
        <f t="shared" si="47"/>
        <v>0</v>
      </c>
      <c r="F341" s="103"/>
      <c r="G341" s="150">
        <f>IFERROR(INDEX(Tbl_ApparelFabricTypes[Lint Conversion Factor],MATCH(D341,Tbl_ApparelFabricTypes[Product Fabric Type],0))*F341/1000,0)</f>
        <v>0</v>
      </c>
      <c r="H341" s="143"/>
      <c r="I341" s="172">
        <f>IFERROR(INDEX(Tbl_AvgPercCotton[Average % Cotton],MATCH(H341,Tbl_AvgPercCotton[Blends],0)),0)</f>
        <v>0</v>
      </c>
      <c r="J341" s="170"/>
      <c r="K341" s="96">
        <f t="shared" si="48"/>
        <v>0</v>
      </c>
      <c r="L341" s="40"/>
      <c r="M341" s="40"/>
      <c r="N341" s="41"/>
      <c r="O341" s="41"/>
      <c r="P341" s="41"/>
      <c r="Q341" s="41"/>
      <c r="R341" s="41"/>
      <c r="S341" s="48"/>
      <c r="T341" s="48"/>
      <c r="U341" s="48"/>
      <c r="V341" s="48"/>
    </row>
    <row r="342" spans="1:22">
      <c r="A342" s="35"/>
      <c r="B342" s="223"/>
      <c r="C342" s="97" t="s">
        <v>181</v>
      </c>
      <c r="D342" s="93"/>
      <c r="E342" s="94">
        <f t="shared" si="47"/>
        <v>0</v>
      </c>
      <c r="F342" s="103"/>
      <c r="G342" s="150">
        <f>IFERROR(INDEX(Tbl_ApparelFabricTypes[Lint Conversion Factor],MATCH(D342,Tbl_ApparelFabricTypes[Product Fabric Type],0))*F342/1000,0)</f>
        <v>0</v>
      </c>
      <c r="H342" s="143"/>
      <c r="I342" s="172">
        <f>IFERROR(INDEX(Tbl_AvgPercCotton[Average % Cotton],MATCH(H342,Tbl_AvgPercCotton[Blends],0)),0)</f>
        <v>0</v>
      </c>
      <c r="J342" s="170"/>
      <c r="K342" s="96">
        <f t="shared" si="48"/>
        <v>0</v>
      </c>
      <c r="L342" s="40"/>
      <c r="M342" s="40"/>
      <c r="N342" s="41"/>
      <c r="O342" s="41"/>
      <c r="P342" s="41"/>
      <c r="Q342" s="41"/>
      <c r="R342" s="41"/>
      <c r="S342" s="48"/>
      <c r="T342" s="48"/>
      <c r="U342" s="48"/>
      <c r="V342" s="48"/>
    </row>
    <row r="343" spans="1:22">
      <c r="A343" s="35"/>
      <c r="B343" s="223"/>
      <c r="C343" s="97" t="s">
        <v>181</v>
      </c>
      <c r="D343" s="93"/>
      <c r="E343" s="94">
        <f t="shared" si="47"/>
        <v>0</v>
      </c>
      <c r="F343" s="103"/>
      <c r="G343" s="150">
        <f>IFERROR(INDEX(Tbl_ApparelFabricTypes[Lint Conversion Factor],MATCH(D343,Tbl_ApparelFabricTypes[Product Fabric Type],0))*F343/1000,0)</f>
        <v>0</v>
      </c>
      <c r="H343" s="143"/>
      <c r="I343" s="172">
        <f>IFERROR(INDEX(Tbl_AvgPercCotton[Average % Cotton],MATCH(H343,Tbl_AvgPercCotton[Blends],0)),0)</f>
        <v>0</v>
      </c>
      <c r="J343" s="170"/>
      <c r="K343" s="96">
        <f t="shared" si="48"/>
        <v>0</v>
      </c>
      <c r="L343" s="40"/>
      <c r="M343" s="40"/>
      <c r="N343" s="41"/>
      <c r="O343" s="41"/>
      <c r="P343" s="41"/>
      <c r="Q343" s="41"/>
      <c r="R343" s="41"/>
      <c r="S343" s="48"/>
      <c r="T343" s="48"/>
      <c r="U343" s="48"/>
      <c r="V343" s="48"/>
    </row>
    <row r="344" spans="1:22">
      <c r="A344" s="35"/>
      <c r="B344" s="223"/>
      <c r="C344" s="97" t="s">
        <v>181</v>
      </c>
      <c r="D344" s="93"/>
      <c r="E344" s="94">
        <f t="shared" si="47"/>
        <v>0</v>
      </c>
      <c r="F344" s="103"/>
      <c r="G344" s="150">
        <f>IFERROR(INDEX(Tbl_ApparelFabricTypes[Lint Conversion Factor],MATCH(D344,Tbl_ApparelFabricTypes[Product Fabric Type],0))*F344/1000,0)</f>
        <v>0</v>
      </c>
      <c r="H344" s="143"/>
      <c r="I344" s="172">
        <f>IFERROR(INDEX(Tbl_AvgPercCotton[Average % Cotton],MATCH(H344,Tbl_AvgPercCotton[Blends],0)),0)</f>
        <v>0</v>
      </c>
      <c r="J344" s="170"/>
      <c r="K344" s="96">
        <f t="shared" si="48"/>
        <v>0</v>
      </c>
      <c r="L344" s="40"/>
      <c r="M344" s="40"/>
      <c r="N344" s="41"/>
      <c r="O344" s="41"/>
      <c r="P344" s="41"/>
      <c r="Q344" s="41"/>
      <c r="R344" s="41"/>
      <c r="S344" s="48"/>
      <c r="T344" s="48"/>
      <c r="U344" s="48"/>
      <c r="V344" s="48"/>
    </row>
    <row r="345" spans="1:22">
      <c r="A345" s="35"/>
      <c r="B345" s="223"/>
      <c r="C345" s="97" t="s">
        <v>181</v>
      </c>
      <c r="D345" s="93"/>
      <c r="E345" s="94">
        <f t="shared" si="47"/>
        <v>0</v>
      </c>
      <c r="F345" s="103"/>
      <c r="G345" s="150">
        <f>IFERROR(INDEX(Tbl_ApparelFabricTypes[Lint Conversion Factor],MATCH(D345,Tbl_ApparelFabricTypes[Product Fabric Type],0))*F345/1000,0)</f>
        <v>0</v>
      </c>
      <c r="H345" s="143"/>
      <c r="I345" s="172">
        <f>IFERROR(INDEX(Tbl_AvgPercCotton[Average % Cotton],MATCH(H345,Tbl_AvgPercCotton[Blends],0)),0)</f>
        <v>0</v>
      </c>
      <c r="J345" s="170"/>
      <c r="K345" s="96">
        <f t="shared" si="48"/>
        <v>0</v>
      </c>
      <c r="L345" s="40"/>
      <c r="M345" s="40"/>
      <c r="N345" s="41"/>
      <c r="O345" s="41"/>
      <c r="P345" s="41"/>
      <c r="Q345" s="41"/>
      <c r="R345" s="41"/>
      <c r="S345" s="48"/>
      <c r="T345" s="48"/>
      <c r="U345" s="48"/>
      <c r="V345" s="48"/>
    </row>
    <row r="346" spans="1:22">
      <c r="A346" s="35"/>
      <c r="B346" s="223"/>
      <c r="C346" s="97" t="s">
        <v>181</v>
      </c>
      <c r="D346" s="93"/>
      <c r="E346" s="94">
        <f t="shared" si="47"/>
        <v>0</v>
      </c>
      <c r="F346" s="103"/>
      <c r="G346" s="150">
        <f>IFERROR(INDEX(Tbl_ApparelFabricTypes[Lint Conversion Factor],MATCH(D346,Tbl_ApparelFabricTypes[Product Fabric Type],0))*F346/1000,0)</f>
        <v>0</v>
      </c>
      <c r="H346" s="143"/>
      <c r="I346" s="172">
        <f>IFERROR(INDEX(Tbl_AvgPercCotton[Average % Cotton],MATCH(H346,Tbl_AvgPercCotton[Blends],0)),0)</f>
        <v>0</v>
      </c>
      <c r="J346" s="170"/>
      <c r="K346" s="96">
        <f t="shared" si="48"/>
        <v>0</v>
      </c>
      <c r="L346" s="40"/>
      <c r="M346" s="40"/>
      <c r="N346" s="41"/>
      <c r="O346" s="41"/>
      <c r="P346" s="41"/>
      <c r="Q346" s="41"/>
      <c r="R346" s="41"/>
      <c r="S346" s="48"/>
      <c r="T346" s="48"/>
      <c r="U346" s="48"/>
      <c r="V346" s="48"/>
    </row>
    <row r="347" spans="1:22">
      <c r="A347" s="35"/>
      <c r="B347" s="223"/>
      <c r="C347" s="97" t="s">
        <v>181</v>
      </c>
      <c r="D347" s="93"/>
      <c r="E347" s="94">
        <f t="shared" si="47"/>
        <v>0</v>
      </c>
      <c r="F347" s="103"/>
      <c r="G347" s="150">
        <f>IFERROR(INDEX(Tbl_ApparelFabricTypes[Lint Conversion Factor],MATCH(D347,Tbl_ApparelFabricTypes[Product Fabric Type],0))*F347/1000,0)</f>
        <v>0</v>
      </c>
      <c r="H347" s="143"/>
      <c r="I347" s="172">
        <f>IFERROR(INDEX(Tbl_AvgPercCotton[Average % Cotton],MATCH(H347,Tbl_AvgPercCotton[Blends],0)),0)</f>
        <v>0</v>
      </c>
      <c r="J347" s="170"/>
      <c r="K347" s="96">
        <f t="shared" si="48"/>
        <v>0</v>
      </c>
      <c r="L347" s="40"/>
      <c r="M347" s="40"/>
      <c r="N347" s="41"/>
      <c r="O347" s="41"/>
      <c r="P347" s="41"/>
      <c r="Q347" s="41"/>
      <c r="R347" s="41"/>
      <c r="S347" s="48"/>
      <c r="T347" s="48"/>
      <c r="U347" s="48"/>
      <c r="V347" s="48"/>
    </row>
    <row r="348" spans="1:22">
      <c r="A348" s="35"/>
      <c r="B348" s="223"/>
      <c r="C348" s="97" t="s">
        <v>181</v>
      </c>
      <c r="D348" s="93"/>
      <c r="E348" s="94">
        <f t="shared" si="47"/>
        <v>0</v>
      </c>
      <c r="F348" s="103"/>
      <c r="G348" s="150">
        <f>IFERROR(INDEX(Tbl_ApparelFabricTypes[Lint Conversion Factor],MATCH(D348,Tbl_ApparelFabricTypes[Product Fabric Type],0))*F348/1000,0)</f>
        <v>0</v>
      </c>
      <c r="H348" s="143"/>
      <c r="I348" s="172">
        <f>IFERROR(INDEX(Tbl_AvgPercCotton[Average % Cotton],MATCH(H348,Tbl_AvgPercCotton[Blends],0)),0)</f>
        <v>0</v>
      </c>
      <c r="J348" s="170"/>
      <c r="K348" s="96">
        <f t="shared" si="48"/>
        <v>0</v>
      </c>
      <c r="L348" s="40"/>
      <c r="M348" s="40"/>
      <c r="N348" s="41"/>
      <c r="O348" s="41"/>
      <c r="P348" s="41"/>
      <c r="Q348" s="41"/>
      <c r="R348" s="41"/>
      <c r="S348" s="48"/>
      <c r="T348" s="48"/>
      <c r="U348" s="48"/>
      <c r="V348" s="48"/>
    </row>
    <row r="349" spans="1:22">
      <c r="A349" s="35"/>
      <c r="B349" s="223"/>
      <c r="C349" s="97" t="s">
        <v>181</v>
      </c>
      <c r="D349" s="93"/>
      <c r="E349" s="94">
        <f t="shared" si="47"/>
        <v>0</v>
      </c>
      <c r="F349" s="103"/>
      <c r="G349" s="150">
        <f>IFERROR(INDEX(Tbl_ApparelFabricTypes[Lint Conversion Factor],MATCH(D349,Tbl_ApparelFabricTypes[Product Fabric Type],0))*F349/1000,0)</f>
        <v>0</v>
      </c>
      <c r="H349" s="143"/>
      <c r="I349" s="172">
        <f>IFERROR(INDEX(Tbl_AvgPercCotton[Average % Cotton],MATCH(H349,Tbl_AvgPercCotton[Blends],0)),0)</f>
        <v>0</v>
      </c>
      <c r="J349" s="170"/>
      <c r="K349" s="96">
        <f t="shared" si="48"/>
        <v>0</v>
      </c>
      <c r="L349" s="40"/>
      <c r="M349" s="40"/>
      <c r="N349" s="41"/>
      <c r="O349" s="41"/>
      <c r="P349" s="41"/>
      <c r="Q349" s="41"/>
      <c r="R349" s="41"/>
      <c r="S349" s="48"/>
      <c r="T349" s="48"/>
      <c r="U349" s="48"/>
      <c r="V349" s="48"/>
    </row>
    <row r="350" spans="1:22">
      <c r="A350" s="35"/>
      <c r="B350" s="223"/>
      <c r="C350" s="97" t="s">
        <v>181</v>
      </c>
      <c r="D350" s="93"/>
      <c r="E350" s="94">
        <f t="shared" si="47"/>
        <v>0</v>
      </c>
      <c r="F350" s="103"/>
      <c r="G350" s="150">
        <f>IFERROR(INDEX(Tbl_ApparelFabricTypes[Lint Conversion Factor],MATCH(D350,Tbl_ApparelFabricTypes[Product Fabric Type],0))*F350/1000,0)</f>
        <v>0</v>
      </c>
      <c r="H350" s="143"/>
      <c r="I350" s="172">
        <f>IFERROR(INDEX(Tbl_AvgPercCotton[Average % Cotton],MATCH(H350,Tbl_AvgPercCotton[Blends],0)),0)</f>
        <v>0</v>
      </c>
      <c r="J350" s="170"/>
      <c r="K350" s="96">
        <f t="shared" si="48"/>
        <v>0</v>
      </c>
      <c r="L350" s="40"/>
      <c r="M350" s="40"/>
      <c r="N350" s="41"/>
      <c r="O350" s="41"/>
      <c r="P350" s="41"/>
      <c r="Q350" s="41"/>
      <c r="R350" s="41"/>
      <c r="S350" s="48"/>
      <c r="T350" s="48"/>
      <c r="U350" s="48"/>
      <c r="V350" s="48"/>
    </row>
    <row r="351" spans="1:22">
      <c r="A351" s="35"/>
      <c r="B351" s="223"/>
      <c r="C351" s="97" t="s">
        <v>181</v>
      </c>
      <c r="D351" s="93"/>
      <c r="E351" s="94">
        <f t="shared" si="47"/>
        <v>0</v>
      </c>
      <c r="F351" s="103"/>
      <c r="G351" s="150">
        <f>IFERROR(INDEX(Tbl_ApparelFabricTypes[Lint Conversion Factor],MATCH(D351,Tbl_ApparelFabricTypes[Product Fabric Type],0))*F351/1000,0)</f>
        <v>0</v>
      </c>
      <c r="H351" s="143"/>
      <c r="I351" s="172">
        <f>IFERROR(INDEX(Tbl_AvgPercCotton[Average % Cotton],MATCH(H351,Tbl_AvgPercCotton[Blends],0)),0)</f>
        <v>0</v>
      </c>
      <c r="J351" s="170"/>
      <c r="K351" s="96">
        <f t="shared" si="48"/>
        <v>0</v>
      </c>
      <c r="L351" s="40"/>
      <c r="M351" s="40"/>
      <c r="N351" s="41"/>
      <c r="O351" s="41"/>
      <c r="P351" s="41"/>
      <c r="Q351" s="41"/>
      <c r="R351" s="41"/>
      <c r="S351" s="48"/>
      <c r="T351" s="48"/>
      <c r="U351" s="48"/>
      <c r="V351" s="48"/>
    </row>
    <row r="352" spans="1:22">
      <c r="A352" s="35"/>
      <c r="B352" s="223"/>
      <c r="C352" s="97" t="s">
        <v>181</v>
      </c>
      <c r="D352" s="93"/>
      <c r="E352" s="94">
        <f t="shared" si="47"/>
        <v>0</v>
      </c>
      <c r="F352" s="103"/>
      <c r="G352" s="150">
        <f>IFERROR(INDEX(Tbl_ApparelFabricTypes[Lint Conversion Factor],MATCH(D352,Tbl_ApparelFabricTypes[Product Fabric Type],0))*F352/1000,0)</f>
        <v>0</v>
      </c>
      <c r="H352" s="143"/>
      <c r="I352" s="172">
        <f>IFERROR(INDEX(Tbl_AvgPercCotton[Average % Cotton],MATCH(H352,Tbl_AvgPercCotton[Blends],0)),0)</f>
        <v>0</v>
      </c>
      <c r="J352" s="170"/>
      <c r="K352" s="96">
        <f t="shared" si="48"/>
        <v>0</v>
      </c>
      <c r="L352" s="40"/>
      <c r="M352" s="40"/>
      <c r="N352" s="41"/>
      <c r="O352" s="41"/>
      <c r="P352" s="41"/>
      <c r="Q352" s="41"/>
      <c r="R352" s="41"/>
      <c r="S352" s="48"/>
      <c r="T352" s="48"/>
      <c r="U352" s="48"/>
      <c r="V352" s="48"/>
    </row>
    <row r="353" spans="1:22">
      <c r="A353" s="35"/>
      <c r="B353" s="223"/>
      <c r="C353" s="97" t="s">
        <v>181</v>
      </c>
      <c r="D353" s="93"/>
      <c r="E353" s="94">
        <f t="shared" si="47"/>
        <v>0</v>
      </c>
      <c r="F353" s="103"/>
      <c r="G353" s="150">
        <f>IFERROR(INDEX(Tbl_ApparelFabricTypes[Lint Conversion Factor],MATCH(D353,Tbl_ApparelFabricTypes[Product Fabric Type],0))*F353/1000,0)</f>
        <v>0</v>
      </c>
      <c r="H353" s="143"/>
      <c r="I353" s="172">
        <f>IFERROR(INDEX(Tbl_AvgPercCotton[Average % Cotton],MATCH(H353,Tbl_AvgPercCotton[Blends],0)),0)</f>
        <v>0</v>
      </c>
      <c r="J353" s="170"/>
      <c r="K353" s="96">
        <f t="shared" si="48"/>
        <v>0</v>
      </c>
      <c r="L353" s="40"/>
      <c r="M353" s="40"/>
      <c r="N353" s="41"/>
      <c r="O353" s="41"/>
      <c r="P353" s="41"/>
      <c r="Q353" s="41"/>
      <c r="R353" s="41"/>
      <c r="S353" s="48"/>
      <c r="T353" s="48"/>
      <c r="U353" s="48"/>
      <c r="V353" s="48"/>
    </row>
    <row r="354" spans="1:22">
      <c r="A354" s="35"/>
      <c r="B354" s="223"/>
      <c r="C354" s="97" t="s">
        <v>181</v>
      </c>
      <c r="D354" s="93"/>
      <c r="E354" s="94">
        <f t="shared" si="47"/>
        <v>0</v>
      </c>
      <c r="F354" s="103"/>
      <c r="G354" s="150">
        <f>IFERROR(INDEX(Tbl_ApparelFabricTypes[Lint Conversion Factor],MATCH(D354,Tbl_ApparelFabricTypes[Product Fabric Type],0))*F354/1000,0)</f>
        <v>0</v>
      </c>
      <c r="H354" s="143"/>
      <c r="I354" s="172">
        <f>IFERROR(INDEX(Tbl_AvgPercCotton[Average % Cotton],MATCH(H354,Tbl_AvgPercCotton[Blends],0)),0)</f>
        <v>0</v>
      </c>
      <c r="J354" s="170"/>
      <c r="K354" s="96">
        <f t="shared" si="48"/>
        <v>0</v>
      </c>
      <c r="L354" s="40"/>
      <c r="M354" s="40"/>
      <c r="N354" s="41"/>
      <c r="O354" s="41"/>
      <c r="P354" s="41"/>
      <c r="Q354" s="41"/>
      <c r="R354" s="41"/>
      <c r="S354" s="48"/>
      <c r="T354" s="48"/>
      <c r="U354" s="48"/>
      <c r="V354" s="48"/>
    </row>
    <row r="355" spans="1:22">
      <c r="A355" s="35"/>
      <c r="B355" s="223"/>
      <c r="C355" s="97" t="s">
        <v>181</v>
      </c>
      <c r="D355" s="93"/>
      <c r="E355" s="94">
        <f t="shared" si="47"/>
        <v>0</v>
      </c>
      <c r="F355" s="103"/>
      <c r="G355" s="150">
        <f>IFERROR(INDEX(Tbl_ApparelFabricTypes[Lint Conversion Factor],MATCH(D355,Tbl_ApparelFabricTypes[Product Fabric Type],0))*F355/1000,0)</f>
        <v>0</v>
      </c>
      <c r="H355" s="143"/>
      <c r="I355" s="172">
        <f>IFERROR(INDEX(Tbl_AvgPercCotton[Average % Cotton],MATCH(H355,Tbl_AvgPercCotton[Blends],0)),0)</f>
        <v>0</v>
      </c>
      <c r="J355" s="170"/>
      <c r="K355" s="96">
        <f t="shared" si="48"/>
        <v>0</v>
      </c>
      <c r="L355" s="40"/>
      <c r="M355" s="40"/>
      <c r="N355" s="41"/>
      <c r="O355" s="41"/>
      <c r="P355" s="41"/>
      <c r="Q355" s="41"/>
      <c r="R355" s="41"/>
      <c r="S355" s="48"/>
      <c r="T355" s="48"/>
      <c r="U355" s="48"/>
      <c r="V355" s="48"/>
    </row>
    <row r="356" spans="1:22">
      <c r="A356" s="35"/>
      <c r="B356" s="223"/>
      <c r="C356" s="97" t="s">
        <v>181</v>
      </c>
      <c r="D356" s="93"/>
      <c r="E356" s="94">
        <f t="shared" si="47"/>
        <v>0</v>
      </c>
      <c r="F356" s="103"/>
      <c r="G356" s="150">
        <f>IFERROR(INDEX(Tbl_ApparelFabricTypes[Lint Conversion Factor],MATCH(D356,Tbl_ApparelFabricTypes[Product Fabric Type],0))*F356/1000,0)</f>
        <v>0</v>
      </c>
      <c r="H356" s="143"/>
      <c r="I356" s="172">
        <f>IFERROR(INDEX(Tbl_AvgPercCotton[Average % Cotton],MATCH(H356,Tbl_AvgPercCotton[Blends],0)),0)</f>
        <v>0</v>
      </c>
      <c r="J356" s="170"/>
      <c r="K356" s="96">
        <f t="shared" si="48"/>
        <v>0</v>
      </c>
      <c r="L356" s="40"/>
      <c r="M356" s="40"/>
      <c r="N356" s="41"/>
      <c r="O356" s="41"/>
      <c r="P356" s="41"/>
      <c r="Q356" s="41"/>
      <c r="R356" s="41"/>
      <c r="S356" s="48"/>
      <c r="T356" s="48"/>
      <c r="U356" s="48"/>
      <c r="V356" s="48"/>
    </row>
    <row r="357" spans="1:22">
      <c r="A357" s="35"/>
      <c r="B357" s="223"/>
      <c r="C357" s="97" t="s">
        <v>181</v>
      </c>
      <c r="D357" s="93"/>
      <c r="E357" s="94">
        <f t="shared" si="47"/>
        <v>0</v>
      </c>
      <c r="F357" s="103"/>
      <c r="G357" s="150">
        <f>IFERROR(INDEX(Tbl_ApparelFabricTypes[Lint Conversion Factor],MATCH(D357,Tbl_ApparelFabricTypes[Product Fabric Type],0))*F357/1000,0)</f>
        <v>0</v>
      </c>
      <c r="H357" s="143"/>
      <c r="I357" s="172">
        <f>IFERROR(INDEX(Tbl_AvgPercCotton[Average % Cotton],MATCH(H357,Tbl_AvgPercCotton[Blends],0)),0)</f>
        <v>0</v>
      </c>
      <c r="J357" s="170"/>
      <c r="K357" s="96">
        <f t="shared" si="48"/>
        <v>0</v>
      </c>
      <c r="L357" s="40"/>
      <c r="M357" s="40"/>
      <c r="N357" s="41"/>
      <c r="O357" s="41"/>
      <c r="P357" s="41"/>
      <c r="Q357" s="41"/>
      <c r="R357" s="41"/>
      <c r="S357" s="48"/>
      <c r="T357" s="48"/>
      <c r="U357" s="48"/>
      <c r="V357" s="48"/>
    </row>
    <row r="358" spans="1:22">
      <c r="A358" s="35"/>
      <c r="B358" s="223"/>
      <c r="C358" s="97" t="s">
        <v>181</v>
      </c>
      <c r="D358" s="93"/>
      <c r="E358" s="94">
        <f t="shared" si="47"/>
        <v>0</v>
      </c>
      <c r="F358" s="103"/>
      <c r="G358" s="150">
        <f>IFERROR(INDEX(Tbl_ApparelFabricTypes[Lint Conversion Factor],MATCH(D358,Tbl_ApparelFabricTypes[Product Fabric Type],0))*F358/1000,0)</f>
        <v>0</v>
      </c>
      <c r="H358" s="143"/>
      <c r="I358" s="172">
        <f>IFERROR(INDEX(Tbl_AvgPercCotton[Average % Cotton],MATCH(H358,Tbl_AvgPercCotton[Blends],0)),0)</f>
        <v>0</v>
      </c>
      <c r="J358" s="170"/>
      <c r="K358" s="96">
        <f t="shared" si="48"/>
        <v>0</v>
      </c>
      <c r="L358" s="40"/>
      <c r="M358" s="40"/>
      <c r="N358" s="41"/>
      <c r="O358" s="41"/>
      <c r="P358" s="41"/>
      <c r="Q358" s="41"/>
      <c r="R358" s="41"/>
      <c r="S358" s="48"/>
      <c r="T358" s="48"/>
      <c r="U358" s="48"/>
      <c r="V358" s="48"/>
    </row>
    <row r="359" spans="1:22">
      <c r="A359" s="35"/>
      <c r="B359" s="223"/>
      <c r="C359" s="97" t="s">
        <v>181</v>
      </c>
      <c r="D359" s="93"/>
      <c r="E359" s="94">
        <f t="shared" si="47"/>
        <v>0</v>
      </c>
      <c r="F359" s="103"/>
      <c r="G359" s="150">
        <f>IFERROR(INDEX(Tbl_ApparelFabricTypes[Lint Conversion Factor],MATCH(D359,Tbl_ApparelFabricTypes[Product Fabric Type],0))*F359/1000,0)</f>
        <v>0</v>
      </c>
      <c r="H359" s="143"/>
      <c r="I359" s="172">
        <f>IFERROR(INDEX(Tbl_AvgPercCotton[Average % Cotton],MATCH(H359,Tbl_AvgPercCotton[Blends],0)),0)</f>
        <v>0</v>
      </c>
      <c r="J359" s="170"/>
      <c r="K359" s="96">
        <f t="shared" si="48"/>
        <v>0</v>
      </c>
      <c r="L359" s="40"/>
      <c r="M359" s="40"/>
      <c r="N359" s="41"/>
      <c r="O359" s="41"/>
      <c r="P359" s="41"/>
      <c r="Q359" s="41"/>
      <c r="R359" s="41"/>
      <c r="S359" s="82"/>
      <c r="T359" s="48"/>
      <c r="U359" s="48"/>
      <c r="V359" s="41"/>
    </row>
    <row r="360" spans="1:22">
      <c r="A360" s="35"/>
      <c r="B360" s="223"/>
      <c r="C360" s="97" t="s">
        <v>181</v>
      </c>
      <c r="D360" s="93"/>
      <c r="E360" s="94">
        <f t="shared" si="47"/>
        <v>0</v>
      </c>
      <c r="F360" s="103"/>
      <c r="G360" s="150">
        <f>IFERROR(INDEX(Tbl_ApparelFabricTypes[Lint Conversion Factor],MATCH(D360,Tbl_ApparelFabricTypes[Product Fabric Type],0))*F360/1000,0)</f>
        <v>0</v>
      </c>
      <c r="H360" s="143"/>
      <c r="I360" s="172">
        <f>IFERROR(INDEX(Tbl_AvgPercCotton[Average % Cotton],MATCH(H360,Tbl_AvgPercCotton[Blends],0)),0)</f>
        <v>0</v>
      </c>
      <c r="J360" s="170"/>
      <c r="K360" s="96">
        <f t="shared" si="48"/>
        <v>0</v>
      </c>
      <c r="L360" s="40"/>
      <c r="M360" s="40"/>
      <c r="N360" s="41"/>
      <c r="O360" s="41"/>
      <c r="P360" s="41"/>
      <c r="Q360" s="41"/>
      <c r="R360" s="41"/>
      <c r="S360" s="48"/>
      <c r="T360" s="48"/>
      <c r="U360" s="48"/>
      <c r="V360" s="41"/>
    </row>
    <row r="361" spans="1:22">
      <c r="A361" s="35"/>
      <c r="B361" s="223"/>
      <c r="C361" s="97" t="s">
        <v>181</v>
      </c>
      <c r="D361" s="93"/>
      <c r="E361" s="94">
        <f t="shared" si="47"/>
        <v>0</v>
      </c>
      <c r="F361" s="103"/>
      <c r="G361" s="150">
        <f>IFERROR(INDEX(Tbl_ApparelFabricTypes[Lint Conversion Factor],MATCH(D361,Tbl_ApparelFabricTypes[Product Fabric Type],0))*F361/1000,0)</f>
        <v>0</v>
      </c>
      <c r="H361" s="143"/>
      <c r="I361" s="172">
        <f>IFERROR(INDEX(Tbl_AvgPercCotton[Average % Cotton],MATCH(H361,Tbl_AvgPercCotton[Blends],0)),0)</f>
        <v>0</v>
      </c>
      <c r="J361" s="170"/>
      <c r="K361" s="96">
        <f t="shared" si="48"/>
        <v>0</v>
      </c>
      <c r="L361" s="40"/>
      <c r="M361" s="40"/>
      <c r="N361" s="41"/>
      <c r="O361" s="41"/>
      <c r="P361" s="41"/>
      <c r="Q361" s="41"/>
      <c r="R361" s="41"/>
      <c r="S361" s="82"/>
      <c r="T361" s="82"/>
      <c r="U361" s="82"/>
      <c r="V361" s="41"/>
    </row>
    <row r="362" spans="1:22">
      <c r="A362" s="35"/>
      <c r="B362" s="223"/>
      <c r="C362" s="97" t="s">
        <v>181</v>
      </c>
      <c r="D362" s="93"/>
      <c r="E362" s="94">
        <f t="shared" si="47"/>
        <v>0</v>
      </c>
      <c r="F362" s="103"/>
      <c r="G362" s="150">
        <f>IFERROR(INDEX(Tbl_ApparelFabricTypes[Lint Conversion Factor],MATCH(D362,Tbl_ApparelFabricTypes[Product Fabric Type],0))*F362/1000,0)</f>
        <v>0</v>
      </c>
      <c r="H362" s="143"/>
      <c r="I362" s="172">
        <f>IFERROR(INDEX(Tbl_AvgPercCotton[Average % Cotton],MATCH(H362,Tbl_AvgPercCotton[Blends],0)),0)</f>
        <v>0</v>
      </c>
      <c r="J362" s="170"/>
      <c r="K362" s="96">
        <f t="shared" si="48"/>
        <v>0</v>
      </c>
      <c r="L362" s="40"/>
      <c r="M362" s="40"/>
      <c r="N362" s="41"/>
      <c r="O362" s="41"/>
      <c r="P362" s="41"/>
      <c r="Q362" s="41"/>
      <c r="R362" s="41"/>
      <c r="S362" s="82"/>
      <c r="T362" s="82"/>
      <c r="U362" s="82"/>
      <c r="V362" s="41"/>
    </row>
    <row r="363" spans="1:22">
      <c r="A363" s="35"/>
      <c r="B363" s="223"/>
      <c r="C363" s="97" t="s">
        <v>181</v>
      </c>
      <c r="D363" s="93"/>
      <c r="E363" s="94">
        <f t="shared" si="47"/>
        <v>0</v>
      </c>
      <c r="F363" s="103"/>
      <c r="G363" s="150">
        <f>IFERROR(INDEX(Tbl_ApparelFabricTypes[Lint Conversion Factor],MATCH(D363,Tbl_ApparelFabricTypes[Product Fabric Type],0))*F363/1000,0)</f>
        <v>0</v>
      </c>
      <c r="H363" s="143"/>
      <c r="I363" s="172">
        <f>IFERROR(INDEX(Tbl_AvgPercCotton[Average % Cotton],MATCH(H363,Tbl_AvgPercCotton[Blends],0)),0)</f>
        <v>0</v>
      </c>
      <c r="J363" s="170"/>
      <c r="K363" s="96">
        <f t="shared" si="48"/>
        <v>0</v>
      </c>
      <c r="L363" s="40"/>
      <c r="M363" s="40"/>
      <c r="N363" s="41"/>
      <c r="O363" s="41"/>
      <c r="P363" s="41"/>
      <c r="Q363" s="41"/>
      <c r="R363" s="41"/>
      <c r="S363" s="82"/>
      <c r="T363" s="82"/>
      <c r="U363" s="82"/>
      <c r="V363" s="41"/>
    </row>
    <row r="364" spans="1:22">
      <c r="A364" s="35"/>
      <c r="B364" s="223"/>
      <c r="C364" s="97" t="s">
        <v>181</v>
      </c>
      <c r="D364" s="93"/>
      <c r="E364" s="94">
        <f t="shared" si="47"/>
        <v>0</v>
      </c>
      <c r="F364" s="103"/>
      <c r="G364" s="150">
        <f>IFERROR(INDEX(Tbl_ApparelFabricTypes[Lint Conversion Factor],MATCH(D364,Tbl_ApparelFabricTypes[Product Fabric Type],0))*F364/1000,0)</f>
        <v>0</v>
      </c>
      <c r="H364" s="143"/>
      <c r="I364" s="172">
        <f>IFERROR(INDEX(Tbl_AvgPercCotton[Average % Cotton],MATCH(H364,Tbl_AvgPercCotton[Blends],0)),0)</f>
        <v>0</v>
      </c>
      <c r="J364" s="170"/>
      <c r="K364" s="96">
        <f t="shared" si="48"/>
        <v>0</v>
      </c>
      <c r="L364" s="40"/>
      <c r="M364" s="40"/>
      <c r="N364" s="41"/>
      <c r="O364" s="41"/>
      <c r="P364" s="41"/>
      <c r="Q364" s="41"/>
      <c r="R364" s="41"/>
      <c r="S364" s="82"/>
      <c r="T364" s="82"/>
      <c r="U364" s="82"/>
      <c r="V364" s="41"/>
    </row>
    <row r="365" spans="1:22">
      <c r="A365" s="35"/>
      <c r="B365" s="223"/>
      <c r="C365" s="97" t="s">
        <v>181</v>
      </c>
      <c r="D365" s="93"/>
      <c r="E365" s="94">
        <f t="shared" si="47"/>
        <v>0</v>
      </c>
      <c r="F365" s="103"/>
      <c r="G365" s="150">
        <f>IFERROR(INDEX(Tbl_ApparelFabricTypes[Lint Conversion Factor],MATCH(D365,Tbl_ApparelFabricTypes[Product Fabric Type],0))*F365/1000,0)</f>
        <v>0</v>
      </c>
      <c r="H365" s="143"/>
      <c r="I365" s="172">
        <f>IFERROR(INDEX(Tbl_AvgPercCotton[Average % Cotton],MATCH(H365,Tbl_AvgPercCotton[Blends],0)),0)</f>
        <v>0</v>
      </c>
      <c r="J365" s="170"/>
      <c r="K365" s="96">
        <f t="shared" si="48"/>
        <v>0</v>
      </c>
      <c r="L365" s="40"/>
      <c r="M365" s="40"/>
      <c r="N365" s="41"/>
      <c r="O365" s="41"/>
      <c r="P365" s="41"/>
      <c r="Q365" s="41"/>
      <c r="R365" s="41"/>
      <c r="S365" s="48"/>
      <c r="T365" s="82"/>
      <c r="U365" s="82"/>
      <c r="V365" s="41"/>
    </row>
    <row r="366" spans="1:22">
      <c r="A366" s="35"/>
      <c r="B366" s="223"/>
      <c r="C366" s="97" t="s">
        <v>181</v>
      </c>
      <c r="D366" s="93"/>
      <c r="E366" s="94">
        <f t="shared" si="47"/>
        <v>0</v>
      </c>
      <c r="F366" s="103"/>
      <c r="G366" s="150">
        <f>IFERROR(INDEX(Tbl_ApparelFabricTypes[Lint Conversion Factor],MATCH(D366,Tbl_ApparelFabricTypes[Product Fabric Type],0))*F366/1000,0)</f>
        <v>0</v>
      </c>
      <c r="H366" s="143"/>
      <c r="I366" s="172">
        <f>IFERROR(INDEX(Tbl_AvgPercCotton[Average % Cotton],MATCH(H366,Tbl_AvgPercCotton[Blends],0)),0)</f>
        <v>0</v>
      </c>
      <c r="J366" s="170"/>
      <c r="K366" s="96">
        <f t="shared" si="48"/>
        <v>0</v>
      </c>
      <c r="L366" s="40"/>
      <c r="M366" s="40"/>
      <c r="N366" s="41"/>
      <c r="O366" s="41"/>
      <c r="P366" s="41"/>
      <c r="Q366" s="41"/>
      <c r="R366" s="41"/>
      <c r="S366" s="48"/>
      <c r="T366" s="82"/>
      <c r="U366" s="82"/>
      <c r="V366" s="41"/>
    </row>
    <row r="367" spans="1:22">
      <c r="A367" s="35"/>
      <c r="B367" s="223"/>
      <c r="C367" s="97" t="s">
        <v>181</v>
      </c>
      <c r="D367" s="93"/>
      <c r="E367" s="94">
        <f t="shared" si="47"/>
        <v>0</v>
      </c>
      <c r="F367" s="103"/>
      <c r="G367" s="150">
        <f>IFERROR(INDEX(Tbl_ApparelFabricTypes[Lint Conversion Factor],MATCH(D367,Tbl_ApparelFabricTypes[Product Fabric Type],0))*F367/1000,0)</f>
        <v>0</v>
      </c>
      <c r="H367" s="143"/>
      <c r="I367" s="172">
        <f>IFERROR(INDEX(Tbl_AvgPercCotton[Average % Cotton],MATCH(H367,Tbl_AvgPercCotton[Blends],0)),0)</f>
        <v>0</v>
      </c>
      <c r="J367" s="170"/>
      <c r="K367" s="96">
        <f t="shared" si="48"/>
        <v>0</v>
      </c>
      <c r="L367" s="40"/>
      <c r="M367" s="40"/>
      <c r="N367" s="41"/>
      <c r="O367" s="41"/>
      <c r="P367" s="41"/>
      <c r="Q367" s="41"/>
      <c r="R367" s="41"/>
      <c r="S367" s="82"/>
      <c r="T367" s="82"/>
      <c r="U367" s="82"/>
      <c r="V367" s="41"/>
    </row>
    <row r="368" spans="1:22">
      <c r="A368" s="35"/>
      <c r="B368" s="223"/>
      <c r="C368" s="97" t="s">
        <v>181</v>
      </c>
      <c r="D368" s="93"/>
      <c r="E368" s="94">
        <f t="shared" si="47"/>
        <v>0</v>
      </c>
      <c r="F368" s="103"/>
      <c r="G368" s="150">
        <f>IFERROR(INDEX(Tbl_ApparelFabricTypes[Lint Conversion Factor],MATCH(D368,Tbl_ApparelFabricTypes[Product Fabric Type],0))*F368/1000,0)</f>
        <v>0</v>
      </c>
      <c r="H368" s="143"/>
      <c r="I368" s="172">
        <f>IFERROR(INDEX(Tbl_AvgPercCotton[Average % Cotton],MATCH(H368,Tbl_AvgPercCotton[Blends],0)),0)</f>
        <v>0</v>
      </c>
      <c r="J368" s="170"/>
      <c r="K368" s="96">
        <f t="shared" si="48"/>
        <v>0</v>
      </c>
      <c r="L368" s="40"/>
      <c r="M368" s="40"/>
      <c r="N368" s="41"/>
      <c r="O368" s="41"/>
      <c r="P368" s="41"/>
      <c r="Q368" s="41"/>
      <c r="R368" s="41"/>
      <c r="S368" s="48"/>
      <c r="T368" s="48"/>
      <c r="U368" s="48"/>
      <c r="V368" s="48"/>
    </row>
    <row r="369" spans="1:22">
      <c r="A369" s="35"/>
      <c r="B369" s="223"/>
      <c r="C369" s="97" t="s">
        <v>181</v>
      </c>
      <c r="D369" s="93"/>
      <c r="E369" s="94">
        <f t="shared" si="47"/>
        <v>0</v>
      </c>
      <c r="F369" s="103"/>
      <c r="G369" s="150">
        <f>IFERROR(INDEX(Tbl_ApparelFabricTypes[Lint Conversion Factor],MATCH(D369,Tbl_ApparelFabricTypes[Product Fabric Type],0))*F369/1000,0)</f>
        <v>0</v>
      </c>
      <c r="H369" s="143"/>
      <c r="I369" s="172">
        <f>IFERROR(INDEX(Tbl_AvgPercCotton[Average % Cotton],MATCH(H369,Tbl_AvgPercCotton[Blends],0)),0)</f>
        <v>0</v>
      </c>
      <c r="J369" s="170"/>
      <c r="K369" s="96">
        <f t="shared" si="48"/>
        <v>0</v>
      </c>
      <c r="L369" s="40"/>
      <c r="M369" s="40"/>
      <c r="N369" s="41"/>
      <c r="O369" s="41"/>
      <c r="P369" s="41"/>
      <c r="Q369" s="41"/>
      <c r="R369" s="41"/>
      <c r="S369" s="82"/>
      <c r="T369" s="48"/>
      <c r="U369" s="48"/>
      <c r="V369" s="48"/>
    </row>
    <row r="370" spans="1:22">
      <c r="A370" s="35"/>
      <c r="B370" s="223"/>
      <c r="C370" s="97" t="s">
        <v>181</v>
      </c>
      <c r="D370" s="93"/>
      <c r="E370" s="94">
        <f t="shared" si="47"/>
        <v>0</v>
      </c>
      <c r="F370" s="103"/>
      <c r="G370" s="150">
        <f>IFERROR(INDEX(Tbl_ApparelFabricTypes[Lint Conversion Factor],MATCH(D370,Tbl_ApparelFabricTypes[Product Fabric Type],0))*F370/1000,0)</f>
        <v>0</v>
      </c>
      <c r="H370" s="143"/>
      <c r="I370" s="172">
        <f>IFERROR(INDEX(Tbl_AvgPercCotton[Average % Cotton],MATCH(H370,Tbl_AvgPercCotton[Blends],0)),0)</f>
        <v>0</v>
      </c>
      <c r="J370" s="170"/>
      <c r="K370" s="96">
        <f t="shared" si="48"/>
        <v>0</v>
      </c>
      <c r="L370" s="40"/>
      <c r="M370" s="40"/>
      <c r="N370" s="41"/>
      <c r="O370" s="41"/>
      <c r="P370" s="41"/>
      <c r="Q370" s="41"/>
      <c r="R370" s="41"/>
      <c r="S370" s="48"/>
      <c r="T370" s="48"/>
      <c r="U370" s="48"/>
      <c r="V370" s="48"/>
    </row>
    <row r="371" spans="1:22">
      <c r="A371" s="35"/>
      <c r="B371" s="223"/>
      <c r="C371" s="97" t="s">
        <v>181</v>
      </c>
      <c r="D371" s="93"/>
      <c r="E371" s="94">
        <f t="shared" si="47"/>
        <v>0</v>
      </c>
      <c r="F371" s="103"/>
      <c r="G371" s="150">
        <f>IFERROR(INDEX(Tbl_ApparelFabricTypes[Lint Conversion Factor],MATCH(D371,Tbl_ApparelFabricTypes[Product Fabric Type],0))*F371/1000,0)</f>
        <v>0</v>
      </c>
      <c r="H371" s="143"/>
      <c r="I371" s="172">
        <f>IFERROR(INDEX(Tbl_AvgPercCotton[Average % Cotton],MATCH(H371,Tbl_AvgPercCotton[Blends],0)),0)</f>
        <v>0</v>
      </c>
      <c r="J371" s="170"/>
      <c r="K371" s="96">
        <f t="shared" si="48"/>
        <v>0</v>
      </c>
      <c r="L371" s="40"/>
      <c r="M371" s="40"/>
      <c r="N371" s="41"/>
      <c r="O371" s="41"/>
      <c r="P371" s="41"/>
      <c r="Q371" s="41"/>
      <c r="R371" s="41"/>
      <c r="S371" s="48"/>
      <c r="T371" s="48"/>
      <c r="U371" s="48"/>
      <c r="V371" s="48"/>
    </row>
    <row r="372" spans="1:22">
      <c r="A372" s="35"/>
      <c r="B372" s="223"/>
      <c r="C372" s="97" t="s">
        <v>181</v>
      </c>
      <c r="D372" s="93"/>
      <c r="E372" s="94">
        <f t="shared" si="47"/>
        <v>0</v>
      </c>
      <c r="F372" s="103"/>
      <c r="G372" s="150">
        <f>IFERROR(INDEX(Tbl_ApparelFabricTypes[Lint Conversion Factor],MATCH(D372,Tbl_ApparelFabricTypes[Product Fabric Type],0))*F372/1000,0)</f>
        <v>0</v>
      </c>
      <c r="H372" s="143"/>
      <c r="I372" s="172">
        <f>IFERROR(INDEX(Tbl_AvgPercCotton[Average % Cotton],MATCH(H372,Tbl_AvgPercCotton[Blends],0)),0)</f>
        <v>0</v>
      </c>
      <c r="J372" s="170"/>
      <c r="K372" s="96">
        <f t="shared" si="48"/>
        <v>0</v>
      </c>
      <c r="L372" s="40"/>
      <c r="M372" s="40"/>
      <c r="N372" s="41"/>
      <c r="O372" s="41"/>
      <c r="P372" s="41"/>
      <c r="Q372" s="41"/>
      <c r="R372" s="41"/>
      <c r="S372" s="48"/>
      <c r="T372" s="48"/>
      <c r="U372" s="48"/>
      <c r="V372" s="48"/>
    </row>
    <row r="373" spans="1:22">
      <c r="A373" s="35"/>
      <c r="B373" s="223"/>
      <c r="C373" s="97" t="s">
        <v>181</v>
      </c>
      <c r="D373" s="93"/>
      <c r="E373" s="94">
        <f t="shared" si="47"/>
        <v>0</v>
      </c>
      <c r="F373" s="103"/>
      <c r="G373" s="150">
        <f>IFERROR(INDEX(Tbl_ApparelFabricTypes[Lint Conversion Factor],MATCH(D373,Tbl_ApparelFabricTypes[Product Fabric Type],0))*F373/1000,0)</f>
        <v>0</v>
      </c>
      <c r="H373" s="143"/>
      <c r="I373" s="172">
        <f>IFERROR(INDEX(Tbl_AvgPercCotton[Average % Cotton],MATCH(H373,Tbl_AvgPercCotton[Blends],0)),0)</f>
        <v>0</v>
      </c>
      <c r="J373" s="170"/>
      <c r="K373" s="96">
        <f t="shared" si="48"/>
        <v>0</v>
      </c>
      <c r="L373" s="40"/>
      <c r="M373" s="40"/>
      <c r="N373" s="41"/>
      <c r="O373" s="41"/>
      <c r="P373" s="41"/>
      <c r="Q373" s="41"/>
      <c r="R373" s="41"/>
      <c r="S373" s="48"/>
      <c r="T373" s="48"/>
      <c r="U373" s="48"/>
      <c r="V373" s="48"/>
    </row>
    <row r="374" spans="1:22">
      <c r="A374" s="35"/>
      <c r="B374" s="223"/>
      <c r="C374" s="97" t="s">
        <v>181</v>
      </c>
      <c r="D374" s="93"/>
      <c r="E374" s="94">
        <f t="shared" si="47"/>
        <v>0</v>
      </c>
      <c r="F374" s="103"/>
      <c r="G374" s="150">
        <f>IFERROR(INDEX(Tbl_ApparelFabricTypes[Lint Conversion Factor],MATCH(D374,Tbl_ApparelFabricTypes[Product Fabric Type],0))*F374/1000,0)</f>
        <v>0</v>
      </c>
      <c r="H374" s="143"/>
      <c r="I374" s="172">
        <f>IFERROR(INDEX(Tbl_AvgPercCotton[Average % Cotton],MATCH(H374,Tbl_AvgPercCotton[Blends],0)),0)</f>
        <v>0</v>
      </c>
      <c r="J374" s="170"/>
      <c r="K374" s="96">
        <f t="shared" si="48"/>
        <v>0</v>
      </c>
      <c r="L374" s="40"/>
      <c r="M374" s="40"/>
      <c r="N374" s="41"/>
      <c r="O374" s="41"/>
      <c r="P374" s="41"/>
      <c r="Q374" s="41"/>
      <c r="R374" s="41"/>
      <c r="S374" s="48"/>
      <c r="T374" s="48"/>
      <c r="U374" s="48"/>
      <c r="V374" s="48"/>
    </row>
    <row r="375" spans="1:22">
      <c r="A375" s="35"/>
      <c r="B375" s="223"/>
      <c r="C375" s="97" t="s">
        <v>181</v>
      </c>
      <c r="D375" s="93"/>
      <c r="E375" s="94">
        <f t="shared" si="47"/>
        <v>0</v>
      </c>
      <c r="F375" s="103"/>
      <c r="G375" s="150">
        <f>IFERROR(INDEX(Tbl_ApparelFabricTypes[Lint Conversion Factor],MATCH(D375,Tbl_ApparelFabricTypes[Product Fabric Type],0))*F375/1000,0)</f>
        <v>0</v>
      </c>
      <c r="H375" s="143"/>
      <c r="I375" s="172">
        <f>IFERROR(INDEX(Tbl_AvgPercCotton[Average % Cotton],MATCH(H375,Tbl_AvgPercCotton[Blends],0)),0)</f>
        <v>0</v>
      </c>
      <c r="J375" s="170"/>
      <c r="K375" s="96">
        <f t="shared" si="48"/>
        <v>0</v>
      </c>
      <c r="L375" s="40"/>
      <c r="M375" s="40"/>
      <c r="N375" s="41"/>
      <c r="O375" s="41"/>
      <c r="P375" s="41"/>
      <c r="Q375" s="41"/>
      <c r="R375" s="41"/>
      <c r="S375" s="48"/>
      <c r="T375" s="48"/>
      <c r="U375" s="48"/>
      <c r="V375" s="48"/>
    </row>
    <row r="376" spans="1:22">
      <c r="A376" s="35"/>
      <c r="B376" s="223"/>
      <c r="C376" s="97" t="s">
        <v>181</v>
      </c>
      <c r="D376" s="93"/>
      <c r="E376" s="94">
        <f t="shared" si="47"/>
        <v>0</v>
      </c>
      <c r="F376" s="103"/>
      <c r="G376" s="150">
        <f>IFERROR(INDEX(Tbl_ApparelFabricTypes[Lint Conversion Factor],MATCH(D376,Tbl_ApparelFabricTypes[Product Fabric Type],0))*F376/1000,0)</f>
        <v>0</v>
      </c>
      <c r="H376" s="143"/>
      <c r="I376" s="172">
        <f>IFERROR(INDEX(Tbl_AvgPercCotton[Average % Cotton],MATCH(H376,Tbl_AvgPercCotton[Blends],0)),0)</f>
        <v>0</v>
      </c>
      <c r="J376" s="170"/>
      <c r="K376" s="96">
        <f t="shared" si="48"/>
        <v>0</v>
      </c>
      <c r="L376" s="40"/>
      <c r="M376" s="40"/>
      <c r="N376" s="41"/>
      <c r="O376" s="41"/>
      <c r="P376" s="41"/>
      <c r="Q376" s="41"/>
      <c r="R376" s="41"/>
      <c r="S376" s="48"/>
      <c r="T376" s="48"/>
      <c r="U376" s="48"/>
      <c r="V376" s="48"/>
    </row>
    <row r="377" spans="1:22">
      <c r="A377" s="35"/>
      <c r="B377" s="223"/>
      <c r="C377" s="97" t="s">
        <v>181</v>
      </c>
      <c r="D377" s="93"/>
      <c r="E377" s="94">
        <f t="shared" si="47"/>
        <v>0</v>
      </c>
      <c r="F377" s="103"/>
      <c r="G377" s="150">
        <f>IFERROR(INDEX(Tbl_ApparelFabricTypes[Lint Conversion Factor],MATCH(D377,Tbl_ApparelFabricTypes[Product Fabric Type],0))*F377/1000,0)</f>
        <v>0</v>
      </c>
      <c r="H377" s="143"/>
      <c r="I377" s="172">
        <f>IFERROR(INDEX(Tbl_AvgPercCotton[Average % Cotton],MATCH(H377,Tbl_AvgPercCotton[Blends],0)),0)</f>
        <v>0</v>
      </c>
      <c r="J377" s="170"/>
      <c r="K377" s="96">
        <f t="shared" si="48"/>
        <v>0</v>
      </c>
      <c r="L377" s="40"/>
      <c r="M377" s="40"/>
      <c r="N377" s="41"/>
      <c r="O377" s="41"/>
      <c r="P377" s="41"/>
      <c r="Q377" s="41"/>
      <c r="R377" s="41"/>
      <c r="S377" s="48"/>
      <c r="T377" s="48"/>
      <c r="U377" s="48"/>
      <c r="V377" s="48"/>
    </row>
    <row r="378" spans="1:22">
      <c r="A378" s="35"/>
      <c r="B378" s="223"/>
      <c r="C378" s="97" t="s">
        <v>181</v>
      </c>
      <c r="D378" s="93"/>
      <c r="E378" s="94">
        <f t="shared" si="47"/>
        <v>0</v>
      </c>
      <c r="F378" s="103"/>
      <c r="G378" s="150">
        <f>IFERROR(INDEX(Tbl_ApparelFabricTypes[Lint Conversion Factor],MATCH(D378,Tbl_ApparelFabricTypes[Product Fabric Type],0))*F378/1000,0)</f>
        <v>0</v>
      </c>
      <c r="H378" s="143"/>
      <c r="I378" s="172">
        <f>IFERROR(INDEX(Tbl_AvgPercCotton[Average % Cotton],MATCH(H378,Tbl_AvgPercCotton[Blends],0)),0)</f>
        <v>0</v>
      </c>
      <c r="J378" s="170"/>
      <c r="K378" s="96">
        <f t="shared" si="48"/>
        <v>0</v>
      </c>
      <c r="L378" s="40"/>
      <c r="M378" s="40"/>
      <c r="N378" s="41"/>
      <c r="O378" s="41"/>
      <c r="P378" s="41"/>
      <c r="Q378" s="41"/>
      <c r="R378" s="41"/>
      <c r="S378" s="48"/>
      <c r="T378" s="48"/>
      <c r="U378" s="48"/>
      <c r="V378" s="48"/>
    </row>
    <row r="379" spans="1:22">
      <c r="A379" s="35"/>
      <c r="B379" s="223"/>
      <c r="C379" s="97" t="s">
        <v>181</v>
      </c>
      <c r="D379" s="93"/>
      <c r="E379" s="94">
        <f t="shared" si="47"/>
        <v>0</v>
      </c>
      <c r="F379" s="103"/>
      <c r="G379" s="150">
        <f>IFERROR(INDEX(Tbl_ApparelFabricTypes[Lint Conversion Factor],MATCH(D379,Tbl_ApparelFabricTypes[Product Fabric Type],0))*F379/1000,0)</f>
        <v>0</v>
      </c>
      <c r="H379" s="143"/>
      <c r="I379" s="172">
        <f>IFERROR(INDEX(Tbl_AvgPercCotton[Average % Cotton],MATCH(H379,Tbl_AvgPercCotton[Blends],0)),0)</f>
        <v>0</v>
      </c>
      <c r="J379" s="170"/>
      <c r="K379" s="96">
        <f t="shared" si="48"/>
        <v>0</v>
      </c>
      <c r="L379" s="40"/>
      <c r="M379" s="40"/>
      <c r="N379" s="41"/>
      <c r="O379" s="41"/>
      <c r="P379" s="41"/>
      <c r="Q379" s="41"/>
      <c r="R379" s="41"/>
      <c r="S379" s="48"/>
      <c r="T379" s="48"/>
      <c r="U379" s="48"/>
      <c r="V379" s="48"/>
    </row>
    <row r="380" spans="1:22">
      <c r="A380" s="35"/>
      <c r="B380" s="223"/>
      <c r="C380" s="97" t="s">
        <v>181</v>
      </c>
      <c r="D380" s="93"/>
      <c r="E380" s="94">
        <f t="shared" si="47"/>
        <v>0</v>
      </c>
      <c r="F380" s="103"/>
      <c r="G380" s="150">
        <f>IFERROR(INDEX(Tbl_ApparelFabricTypes[Lint Conversion Factor],MATCH(D380,Tbl_ApparelFabricTypes[Product Fabric Type],0))*F380/1000,0)</f>
        <v>0</v>
      </c>
      <c r="H380" s="143"/>
      <c r="I380" s="172">
        <f>IFERROR(INDEX(Tbl_AvgPercCotton[Average % Cotton],MATCH(H380,Tbl_AvgPercCotton[Blends],0)),0)</f>
        <v>0</v>
      </c>
      <c r="J380" s="170"/>
      <c r="K380" s="96">
        <f t="shared" si="48"/>
        <v>0</v>
      </c>
      <c r="L380" s="40"/>
      <c r="M380" s="40"/>
      <c r="N380" s="41"/>
      <c r="O380" s="41"/>
      <c r="P380" s="41"/>
      <c r="Q380" s="41"/>
      <c r="R380" s="41"/>
      <c r="S380" s="48"/>
      <c r="T380" s="48"/>
      <c r="U380" s="48"/>
      <c r="V380" s="48"/>
    </row>
    <row r="381" spans="1:22">
      <c r="A381" s="35"/>
      <c r="B381" s="223"/>
      <c r="C381" s="97" t="s">
        <v>181</v>
      </c>
      <c r="D381" s="93"/>
      <c r="E381" s="94">
        <f t="shared" si="47"/>
        <v>0</v>
      </c>
      <c r="F381" s="103"/>
      <c r="G381" s="150">
        <f>IFERROR(INDEX(Tbl_ApparelFabricTypes[Lint Conversion Factor],MATCH(D381,Tbl_ApparelFabricTypes[Product Fabric Type],0))*F381/1000,0)</f>
        <v>0</v>
      </c>
      <c r="H381" s="143"/>
      <c r="I381" s="172">
        <f>IFERROR(INDEX(Tbl_AvgPercCotton[Average % Cotton],MATCH(H381,Tbl_AvgPercCotton[Blends],0)),0)</f>
        <v>0</v>
      </c>
      <c r="J381" s="170"/>
      <c r="K381" s="96">
        <f t="shared" si="48"/>
        <v>0</v>
      </c>
      <c r="L381" s="40"/>
      <c r="M381" s="40"/>
      <c r="N381" s="41"/>
      <c r="O381" s="41"/>
      <c r="P381" s="41"/>
      <c r="Q381" s="41"/>
      <c r="R381" s="41"/>
      <c r="S381" s="48"/>
      <c r="T381" s="48"/>
      <c r="U381" s="48"/>
      <c r="V381" s="48"/>
    </row>
    <row r="382" spans="1:22">
      <c r="A382" s="35"/>
      <c r="B382" s="223"/>
      <c r="C382" s="97" t="s">
        <v>181</v>
      </c>
      <c r="D382" s="93"/>
      <c r="E382" s="94">
        <f t="shared" si="47"/>
        <v>0</v>
      </c>
      <c r="F382" s="103"/>
      <c r="G382" s="150">
        <f>IFERROR(INDEX(Tbl_ApparelFabricTypes[Lint Conversion Factor],MATCH(D382,Tbl_ApparelFabricTypes[Product Fabric Type],0))*F382/1000,0)</f>
        <v>0</v>
      </c>
      <c r="H382" s="143"/>
      <c r="I382" s="172">
        <f>IFERROR(INDEX(Tbl_AvgPercCotton[Average % Cotton],MATCH(H382,Tbl_AvgPercCotton[Blends],0)),0)</f>
        <v>0</v>
      </c>
      <c r="J382" s="170"/>
      <c r="K382" s="96">
        <f t="shared" si="48"/>
        <v>0</v>
      </c>
      <c r="L382" s="40"/>
      <c r="M382" s="40"/>
      <c r="N382" s="41"/>
      <c r="O382" s="41"/>
      <c r="P382" s="41"/>
      <c r="Q382" s="41"/>
      <c r="R382" s="41"/>
      <c r="S382" s="48"/>
      <c r="T382" s="48"/>
      <c r="U382" s="48"/>
      <c r="V382" s="48"/>
    </row>
    <row r="383" spans="1:22">
      <c r="A383" s="35"/>
      <c r="B383" s="223"/>
      <c r="C383" s="97" t="s">
        <v>181</v>
      </c>
      <c r="D383" s="93"/>
      <c r="E383" s="94">
        <f t="shared" si="47"/>
        <v>0</v>
      </c>
      <c r="F383" s="103"/>
      <c r="G383" s="150">
        <f>IFERROR(INDEX(Tbl_ApparelFabricTypes[Lint Conversion Factor],MATCH(D383,Tbl_ApparelFabricTypes[Product Fabric Type],0))*F383/1000,0)</f>
        <v>0</v>
      </c>
      <c r="H383" s="143"/>
      <c r="I383" s="172">
        <f>IFERROR(INDEX(Tbl_AvgPercCotton[Average % Cotton],MATCH(H383,Tbl_AvgPercCotton[Blends],0)),0)</f>
        <v>0</v>
      </c>
      <c r="J383" s="170"/>
      <c r="K383" s="96">
        <f t="shared" si="48"/>
        <v>0</v>
      </c>
      <c r="L383" s="40"/>
      <c r="M383" s="40"/>
      <c r="N383" s="41"/>
      <c r="O383" s="41"/>
      <c r="P383" s="41"/>
      <c r="Q383" s="41"/>
      <c r="R383" s="41"/>
      <c r="S383" s="48"/>
      <c r="T383" s="48"/>
      <c r="U383" s="48"/>
      <c r="V383" s="48"/>
    </row>
    <row r="384" spans="1:22">
      <c r="A384" s="35"/>
      <c r="B384" s="223"/>
      <c r="C384" s="97" t="s">
        <v>181</v>
      </c>
      <c r="D384" s="93"/>
      <c r="E384" s="94">
        <f t="shared" si="47"/>
        <v>0</v>
      </c>
      <c r="F384" s="103"/>
      <c r="G384" s="150">
        <f>IFERROR(INDEX(Tbl_ApparelFabricTypes[Lint Conversion Factor],MATCH(D384,Tbl_ApparelFabricTypes[Product Fabric Type],0))*F384/1000,0)</f>
        <v>0</v>
      </c>
      <c r="H384" s="143"/>
      <c r="I384" s="172">
        <f>IFERROR(INDEX(Tbl_AvgPercCotton[Average % Cotton],MATCH(H384,Tbl_AvgPercCotton[Blends],0)),0)</f>
        <v>0</v>
      </c>
      <c r="J384" s="170"/>
      <c r="K384" s="96">
        <f t="shared" si="48"/>
        <v>0</v>
      </c>
      <c r="L384" s="40"/>
      <c r="M384" s="40"/>
      <c r="N384" s="41"/>
      <c r="O384" s="41"/>
      <c r="P384" s="41"/>
      <c r="Q384" s="41"/>
      <c r="R384" s="41"/>
      <c r="S384" s="48"/>
      <c r="T384" s="48"/>
      <c r="U384" s="48"/>
      <c r="V384" s="48"/>
    </row>
    <row r="385" spans="1:22">
      <c r="A385" s="35"/>
      <c r="B385" s="223"/>
      <c r="C385" s="97" t="s">
        <v>181</v>
      </c>
      <c r="D385" s="93"/>
      <c r="E385" s="94">
        <f t="shared" si="47"/>
        <v>0</v>
      </c>
      <c r="F385" s="103"/>
      <c r="G385" s="150">
        <f>IFERROR(INDEX(Tbl_ApparelFabricTypes[Lint Conversion Factor],MATCH(D385,Tbl_ApparelFabricTypes[Product Fabric Type],0))*F385/1000,0)</f>
        <v>0</v>
      </c>
      <c r="H385" s="143"/>
      <c r="I385" s="172">
        <f>IFERROR(INDEX(Tbl_AvgPercCotton[Average % Cotton],MATCH(H385,Tbl_AvgPercCotton[Blends],0)),0)</f>
        <v>0</v>
      </c>
      <c r="J385" s="170"/>
      <c r="K385" s="96">
        <f t="shared" si="48"/>
        <v>0</v>
      </c>
      <c r="L385" s="40"/>
      <c r="M385" s="40"/>
      <c r="N385" s="41"/>
      <c r="O385" s="41"/>
      <c r="P385" s="41"/>
      <c r="Q385" s="41"/>
      <c r="R385" s="41"/>
      <c r="S385" s="48"/>
      <c r="T385" s="48"/>
      <c r="U385" s="48"/>
      <c r="V385" s="48"/>
    </row>
    <row r="386" spans="1:22">
      <c r="L386" s="41"/>
      <c r="M386" s="41"/>
      <c r="N386" s="41"/>
      <c r="O386" s="41"/>
      <c r="P386" s="41"/>
      <c r="Q386" s="41"/>
      <c r="R386" s="41"/>
      <c r="S386" s="48"/>
      <c r="T386" s="48"/>
      <c r="U386" s="48"/>
      <c r="V386" s="48"/>
    </row>
    <row r="387" spans="1:22">
      <c r="C387" s="83"/>
      <c r="D387" s="83"/>
      <c r="E387" s="83"/>
      <c r="F387" s="84"/>
      <c r="G387" s="85"/>
      <c r="H387" s="146"/>
      <c r="I387" s="86"/>
      <c r="J387" s="87"/>
      <c r="K387" s="88"/>
      <c r="L387" s="41"/>
      <c r="M387" s="41"/>
      <c r="N387" s="41"/>
      <c r="O387" s="41"/>
      <c r="P387" s="41"/>
      <c r="Q387" s="41"/>
      <c r="R387" s="41"/>
      <c r="S387" s="48"/>
      <c r="T387" s="48"/>
      <c r="U387" s="48"/>
      <c r="V387" s="48"/>
    </row>
    <row r="388" spans="1:22">
      <c r="C388" s="83"/>
      <c r="D388" s="83"/>
      <c r="E388" s="83"/>
      <c r="F388" s="84"/>
      <c r="G388" s="85"/>
      <c r="H388" s="146"/>
      <c r="I388" s="86"/>
      <c r="J388" s="87"/>
      <c r="K388" s="88"/>
      <c r="L388" s="41"/>
      <c r="M388" s="41"/>
      <c r="N388" s="41"/>
      <c r="O388" s="41"/>
      <c r="P388" s="41"/>
      <c r="Q388" s="41"/>
      <c r="R388" s="41"/>
      <c r="S388" s="48"/>
      <c r="T388" s="48"/>
      <c r="U388" s="48"/>
      <c r="V388" s="48"/>
    </row>
    <row r="389" spans="1:22">
      <c r="C389" s="83"/>
      <c r="D389" s="83"/>
      <c r="E389" s="83"/>
      <c r="F389" s="84"/>
      <c r="G389" s="85"/>
      <c r="H389" s="146"/>
      <c r="I389" s="86"/>
      <c r="J389" s="87"/>
      <c r="K389" s="88"/>
      <c r="L389" s="41"/>
      <c r="M389" s="41"/>
      <c r="N389" s="41"/>
      <c r="O389" s="41"/>
      <c r="P389" s="41"/>
      <c r="Q389" s="41"/>
      <c r="R389" s="41"/>
      <c r="S389" s="48"/>
      <c r="T389" s="48"/>
      <c r="U389" s="48"/>
      <c r="V389" s="48"/>
    </row>
    <row r="390" spans="1:22">
      <c r="C390" s="83"/>
      <c r="D390" s="83"/>
      <c r="E390" s="83"/>
      <c r="F390" s="84"/>
      <c r="G390" s="85"/>
      <c r="H390" s="146"/>
      <c r="I390" s="86"/>
      <c r="J390" s="87"/>
      <c r="K390" s="88"/>
      <c r="L390" s="41"/>
      <c r="M390" s="41"/>
      <c r="N390" s="41"/>
      <c r="O390" s="41"/>
      <c r="P390" s="41"/>
      <c r="Q390" s="41"/>
      <c r="R390" s="41"/>
      <c r="S390" s="82"/>
      <c r="T390" s="48"/>
      <c r="U390" s="48"/>
      <c r="V390" s="41"/>
    </row>
    <row r="391" spans="1:22">
      <c r="C391" s="83"/>
      <c r="D391" s="83"/>
      <c r="E391" s="83"/>
      <c r="F391" s="84"/>
      <c r="G391" s="85"/>
      <c r="H391" s="146"/>
      <c r="I391" s="86"/>
      <c r="J391" s="87"/>
      <c r="K391" s="88"/>
      <c r="L391" s="41"/>
      <c r="M391" s="41"/>
      <c r="N391" s="41"/>
      <c r="O391" s="41"/>
      <c r="P391" s="41"/>
      <c r="Q391" s="41"/>
      <c r="R391" s="41"/>
      <c r="S391" s="48"/>
      <c r="T391" s="48"/>
      <c r="U391" s="48"/>
      <c r="V391" s="41"/>
    </row>
    <row r="392" spans="1:22">
      <c r="C392" s="83"/>
      <c r="D392" s="83"/>
      <c r="E392" s="83"/>
      <c r="F392" s="84"/>
      <c r="G392" s="85"/>
      <c r="H392" s="146"/>
      <c r="I392" s="86"/>
      <c r="J392" s="87"/>
      <c r="K392" s="88"/>
      <c r="L392" s="41"/>
      <c r="M392" s="41"/>
      <c r="N392" s="41"/>
      <c r="O392" s="41"/>
      <c r="P392" s="41"/>
      <c r="Q392" s="41"/>
      <c r="R392" s="41"/>
      <c r="S392" s="82"/>
      <c r="T392" s="82"/>
      <c r="U392" s="82"/>
      <c r="V392" s="41"/>
    </row>
    <row r="393" spans="1:22">
      <c r="C393" s="104"/>
      <c r="D393" s="104"/>
      <c r="E393" s="104"/>
      <c r="F393" s="105"/>
      <c r="G393" s="106"/>
      <c r="H393" s="147"/>
      <c r="I393" s="86"/>
      <c r="J393" s="87"/>
      <c r="K393" s="88"/>
      <c r="L393" s="41"/>
      <c r="M393" s="41"/>
      <c r="N393" s="41"/>
      <c r="O393" s="41"/>
      <c r="P393" s="41"/>
      <c r="Q393" s="41"/>
      <c r="R393" s="41"/>
      <c r="S393" s="82"/>
      <c r="T393" s="82"/>
      <c r="U393" s="82"/>
      <c r="V393" s="41"/>
    </row>
    <row r="394" spans="1:22">
      <c r="C394" s="107"/>
      <c r="D394" s="107"/>
      <c r="E394" s="107"/>
      <c r="F394" s="108"/>
      <c r="G394" s="106"/>
      <c r="H394" s="147"/>
      <c r="I394" s="86"/>
      <c r="J394" s="87"/>
      <c r="K394" s="89"/>
      <c r="L394" s="41"/>
      <c r="M394" s="41"/>
      <c r="N394" s="41"/>
      <c r="O394" s="41"/>
      <c r="P394" s="41"/>
      <c r="Q394" s="41"/>
      <c r="R394" s="41"/>
      <c r="S394" s="82"/>
      <c r="T394" s="82"/>
      <c r="U394" s="82"/>
      <c r="V394" s="41"/>
    </row>
    <row r="395" spans="1:22">
      <c r="C395" s="107"/>
      <c r="D395" s="107"/>
      <c r="E395" s="107"/>
      <c r="F395" s="109"/>
      <c r="G395" s="106"/>
      <c r="H395" s="147"/>
      <c r="I395" s="86"/>
      <c r="J395" s="87"/>
      <c r="K395" s="89"/>
      <c r="L395" s="41"/>
      <c r="M395" s="41"/>
      <c r="N395" s="41"/>
      <c r="O395" s="41"/>
      <c r="P395" s="41"/>
      <c r="Q395" s="41"/>
      <c r="R395" s="41"/>
      <c r="S395" s="82"/>
      <c r="T395" s="82"/>
      <c r="U395" s="82"/>
      <c r="V395" s="41"/>
    </row>
    <row r="396" spans="1:22">
      <c r="C396" s="107"/>
      <c r="D396" s="107"/>
      <c r="E396" s="107"/>
      <c r="F396" s="109"/>
      <c r="G396" s="106"/>
      <c r="H396" s="147"/>
      <c r="I396" s="86"/>
      <c r="J396" s="87"/>
      <c r="K396" s="89"/>
      <c r="L396" s="41"/>
      <c r="M396" s="41"/>
      <c r="N396" s="41"/>
      <c r="O396" s="41"/>
      <c r="P396" s="41"/>
      <c r="Q396" s="41"/>
      <c r="R396" s="41"/>
      <c r="S396" s="48"/>
      <c r="T396" s="82"/>
      <c r="U396" s="82"/>
      <c r="V396" s="41"/>
    </row>
    <row r="397" spans="1:22">
      <c r="C397" s="107"/>
      <c r="D397" s="107"/>
      <c r="E397" s="107"/>
      <c r="F397" s="109"/>
      <c r="G397" s="106"/>
      <c r="H397" s="147"/>
      <c r="I397" s="86"/>
      <c r="J397" s="87"/>
      <c r="K397" s="89"/>
      <c r="L397" s="41"/>
      <c r="M397" s="41"/>
      <c r="N397" s="41"/>
      <c r="O397" s="41"/>
      <c r="P397" s="41"/>
      <c r="Q397" s="41"/>
      <c r="R397" s="41"/>
      <c r="S397" s="48"/>
      <c r="T397" s="82"/>
      <c r="U397" s="82"/>
      <c r="V397" s="41"/>
    </row>
    <row r="398" spans="1:22">
      <c r="C398" s="107"/>
      <c r="D398" s="107"/>
      <c r="E398" s="107"/>
      <c r="F398" s="109"/>
      <c r="G398" s="106"/>
      <c r="H398" s="147"/>
      <c r="I398" s="86"/>
      <c r="J398" s="87"/>
      <c r="K398" s="89"/>
      <c r="L398" s="41"/>
      <c r="M398" s="41"/>
      <c r="N398" s="48"/>
      <c r="O398" s="48"/>
      <c r="P398" s="48"/>
      <c r="Q398" s="109"/>
      <c r="R398" s="48"/>
      <c r="S398" s="82"/>
      <c r="T398" s="82"/>
      <c r="U398" s="82"/>
      <c r="V398" s="41"/>
    </row>
    <row r="399" spans="1:22">
      <c r="C399" s="104"/>
      <c r="D399" s="104"/>
      <c r="E399" s="104"/>
      <c r="F399" s="105"/>
      <c r="G399" s="106"/>
      <c r="H399" s="147"/>
      <c r="I399" s="86"/>
      <c r="J399" s="87"/>
      <c r="K399" s="88"/>
      <c r="L399" s="90"/>
      <c r="M399" s="90"/>
      <c r="N399" s="48"/>
      <c r="O399" s="48"/>
      <c r="P399" s="48"/>
      <c r="Q399" s="105"/>
      <c r="R399" s="48"/>
      <c r="S399" s="48"/>
      <c r="T399" s="48"/>
      <c r="U399" s="48"/>
      <c r="V399" s="48"/>
    </row>
    <row r="400" spans="1:22">
      <c r="C400" s="83"/>
      <c r="D400" s="83"/>
      <c r="E400" s="83"/>
      <c r="F400" s="84"/>
      <c r="G400" s="85"/>
      <c r="H400" s="146"/>
      <c r="I400" s="86"/>
      <c r="J400" s="87"/>
      <c r="K400" s="88"/>
      <c r="L400" s="90"/>
      <c r="M400" s="90"/>
      <c r="N400" s="48"/>
      <c r="O400" s="48"/>
      <c r="P400" s="48"/>
      <c r="Q400" s="84"/>
      <c r="R400" s="82"/>
      <c r="S400" s="82"/>
      <c r="T400" s="48"/>
      <c r="U400" s="48"/>
      <c r="V400" s="48"/>
    </row>
    <row r="401" spans="3:22">
      <c r="C401" s="128"/>
      <c r="D401" s="128"/>
      <c r="E401" s="128"/>
      <c r="F401" s="84"/>
      <c r="G401" s="85"/>
      <c r="H401" s="146"/>
      <c r="I401" s="86"/>
      <c r="J401" s="87"/>
      <c r="K401" s="88"/>
      <c r="L401" s="90"/>
      <c r="M401" s="90"/>
      <c r="N401" s="48"/>
      <c r="O401" s="48"/>
      <c r="P401" s="48"/>
      <c r="Q401" s="84"/>
      <c r="R401" s="48"/>
      <c r="S401" s="48"/>
      <c r="T401" s="48"/>
      <c r="U401" s="48"/>
      <c r="V401" s="48"/>
    </row>
    <row r="402" spans="3:22">
      <c r="C402" s="128"/>
      <c r="D402" s="128"/>
      <c r="E402" s="128"/>
      <c r="F402" s="84"/>
      <c r="G402" s="85"/>
      <c r="H402" s="146"/>
      <c r="I402" s="86"/>
      <c r="J402" s="87"/>
      <c r="K402" s="88"/>
      <c r="L402" s="90"/>
      <c r="M402" s="90"/>
      <c r="N402" s="48"/>
      <c r="O402" s="48"/>
      <c r="P402" s="48"/>
      <c r="Q402" s="84"/>
      <c r="R402" s="48"/>
      <c r="S402" s="48"/>
      <c r="T402" s="48"/>
      <c r="U402" s="48"/>
      <c r="V402" s="48"/>
    </row>
    <row r="403" spans="3:22">
      <c r="C403" s="128"/>
      <c r="D403" s="128"/>
      <c r="E403" s="128"/>
      <c r="F403" s="84"/>
      <c r="G403" s="85"/>
      <c r="H403" s="146"/>
      <c r="I403" s="86"/>
      <c r="J403" s="87"/>
      <c r="K403" s="88"/>
      <c r="L403" s="90"/>
      <c r="M403" s="90"/>
      <c r="N403" s="48"/>
      <c r="O403" s="48"/>
      <c r="P403" s="48"/>
      <c r="Q403" s="84"/>
      <c r="R403" s="48"/>
      <c r="S403" s="48"/>
      <c r="T403" s="48"/>
      <c r="U403" s="48"/>
      <c r="V403" s="48"/>
    </row>
    <row r="404" spans="3:22">
      <c r="C404" s="128"/>
      <c r="D404" s="128"/>
      <c r="E404" s="128"/>
      <c r="F404" s="84"/>
      <c r="G404" s="85"/>
      <c r="H404" s="146"/>
      <c r="I404" s="86"/>
      <c r="J404" s="87"/>
      <c r="K404" s="88"/>
      <c r="L404" s="90"/>
      <c r="M404" s="90"/>
      <c r="N404" s="48"/>
      <c r="O404" s="48"/>
      <c r="P404" s="48"/>
      <c r="Q404" s="84"/>
      <c r="R404" s="48"/>
      <c r="S404" s="48"/>
      <c r="T404" s="48"/>
      <c r="U404" s="48"/>
      <c r="V404" s="48"/>
    </row>
    <row r="405" spans="3:22">
      <c r="C405" s="128"/>
      <c r="D405" s="128"/>
      <c r="E405" s="128"/>
      <c r="F405" s="84"/>
      <c r="G405" s="85"/>
      <c r="H405" s="146"/>
      <c r="I405" s="86"/>
      <c r="J405" s="87"/>
      <c r="K405" s="88"/>
      <c r="L405" s="90"/>
      <c r="M405" s="90"/>
      <c r="N405" s="48"/>
      <c r="O405" s="48"/>
      <c r="P405" s="48"/>
      <c r="Q405" s="84"/>
      <c r="R405" s="48"/>
      <c r="S405" s="48"/>
      <c r="T405" s="48"/>
      <c r="U405" s="48"/>
      <c r="V405" s="48"/>
    </row>
    <row r="406" spans="3:22">
      <c r="C406" s="128"/>
      <c r="D406" s="128"/>
      <c r="E406" s="128"/>
      <c r="F406" s="84"/>
      <c r="G406" s="85"/>
      <c r="H406" s="146"/>
      <c r="I406" s="86"/>
      <c r="J406" s="87"/>
      <c r="K406" s="88"/>
      <c r="L406" s="90"/>
      <c r="M406" s="90"/>
      <c r="N406" s="48"/>
      <c r="O406" s="48"/>
      <c r="P406" s="48"/>
      <c r="Q406" s="84"/>
      <c r="R406" s="48"/>
      <c r="S406" s="48"/>
      <c r="T406" s="48"/>
      <c r="U406" s="48"/>
      <c r="V406" s="48"/>
    </row>
    <row r="407" spans="3:22">
      <c r="C407" s="128"/>
      <c r="D407" s="128"/>
      <c r="E407" s="128"/>
      <c r="F407" s="45"/>
      <c r="G407" s="46"/>
      <c r="H407" s="148"/>
      <c r="I407" s="91"/>
      <c r="J407" s="92"/>
      <c r="K407" s="89"/>
      <c r="L407" s="41"/>
      <c r="M407" s="41"/>
      <c r="N407" s="48"/>
      <c r="O407" s="48"/>
      <c r="P407" s="48"/>
      <c r="Q407" s="45"/>
      <c r="R407" s="48"/>
      <c r="S407" s="48"/>
      <c r="T407" s="48"/>
      <c r="U407" s="48"/>
      <c r="V407" s="48"/>
    </row>
    <row r="408" spans="3:22">
      <c r="C408" s="128"/>
      <c r="D408" s="128"/>
      <c r="E408" s="128"/>
      <c r="F408" s="45"/>
      <c r="G408" s="46"/>
      <c r="H408" s="148"/>
      <c r="I408" s="91"/>
      <c r="J408" s="92"/>
      <c r="K408" s="89"/>
      <c r="L408" s="41"/>
      <c r="M408" s="41"/>
      <c r="N408" s="48"/>
      <c r="O408" s="48"/>
      <c r="P408" s="48"/>
      <c r="Q408" s="45"/>
      <c r="R408" s="48"/>
      <c r="S408" s="48"/>
      <c r="T408" s="48"/>
      <c r="U408" s="48"/>
      <c r="V408" s="48"/>
    </row>
    <row r="409" spans="3:22">
      <c r="C409" s="128"/>
      <c r="D409" s="128"/>
      <c r="E409" s="128"/>
      <c r="F409" s="45"/>
      <c r="G409" s="46"/>
      <c r="H409" s="148"/>
      <c r="I409" s="91"/>
      <c r="J409" s="92"/>
      <c r="K409" s="89"/>
      <c r="L409" s="41"/>
      <c r="M409" s="41"/>
      <c r="N409" s="48"/>
      <c r="O409" s="48"/>
      <c r="P409" s="48"/>
      <c r="Q409" s="45"/>
      <c r="R409" s="48"/>
      <c r="S409" s="48"/>
      <c r="T409" s="48"/>
      <c r="U409" s="48"/>
      <c r="V409" s="48"/>
    </row>
    <row r="410" spans="3:22">
      <c r="C410" s="128"/>
      <c r="D410" s="128"/>
      <c r="E410" s="128"/>
      <c r="F410" s="45"/>
      <c r="G410" s="46"/>
      <c r="H410" s="148"/>
      <c r="I410" s="91"/>
      <c r="J410" s="92"/>
      <c r="K410" s="89"/>
      <c r="L410" s="41"/>
      <c r="M410" s="41"/>
      <c r="N410" s="48"/>
      <c r="O410" s="48"/>
      <c r="P410" s="48"/>
      <c r="Q410" s="45"/>
      <c r="R410" s="48"/>
      <c r="S410" s="48"/>
      <c r="T410" s="48"/>
      <c r="U410" s="48"/>
      <c r="V410" s="48"/>
    </row>
    <row r="411" spans="3:22">
      <c r="C411" s="128"/>
      <c r="D411" s="128"/>
      <c r="E411" s="128"/>
      <c r="F411" s="45"/>
      <c r="G411" s="46"/>
      <c r="H411" s="148"/>
      <c r="I411" s="91"/>
      <c r="J411" s="92"/>
      <c r="K411" s="89"/>
      <c r="L411" s="41"/>
      <c r="M411" s="41"/>
      <c r="N411" s="48"/>
      <c r="O411" s="48"/>
      <c r="P411" s="48"/>
      <c r="Q411" s="45"/>
      <c r="R411" s="48"/>
      <c r="S411" s="48"/>
      <c r="T411" s="48"/>
      <c r="U411" s="48"/>
      <c r="V411" s="48"/>
    </row>
    <row r="412" spans="3:22">
      <c r="C412" s="44"/>
      <c r="D412" s="44"/>
      <c r="E412" s="44"/>
      <c r="F412" s="45"/>
      <c r="G412" s="46"/>
      <c r="H412" s="148"/>
      <c r="I412" s="91"/>
      <c r="J412" s="92"/>
      <c r="K412" s="89"/>
      <c r="L412" s="41"/>
      <c r="M412" s="41"/>
      <c r="N412" s="48"/>
      <c r="O412" s="48"/>
      <c r="P412" s="48"/>
      <c r="Q412" s="45"/>
      <c r="R412" s="48"/>
      <c r="S412" s="48"/>
      <c r="T412" s="48"/>
      <c r="U412" s="48"/>
      <c r="V412" s="48"/>
    </row>
    <row r="413" spans="3:22">
      <c r="C413" s="44"/>
      <c r="D413" s="44"/>
      <c r="E413" s="44"/>
      <c r="F413" s="45"/>
      <c r="G413" s="46"/>
      <c r="H413" s="148"/>
      <c r="I413" s="91"/>
      <c r="J413" s="92"/>
      <c r="K413" s="89"/>
      <c r="L413" s="41"/>
      <c r="M413" s="41"/>
      <c r="N413" s="48"/>
      <c r="O413" s="48"/>
      <c r="P413" s="48"/>
      <c r="Q413" s="45"/>
      <c r="R413" s="48"/>
      <c r="S413" s="48"/>
      <c r="T413" s="48"/>
      <c r="U413" s="48"/>
      <c r="V413" s="48"/>
    </row>
    <row r="414" spans="3:22">
      <c r="C414" s="44"/>
      <c r="D414" s="44"/>
      <c r="E414" s="44"/>
      <c r="F414" s="45"/>
      <c r="G414" s="46"/>
      <c r="H414" s="148"/>
      <c r="I414" s="91"/>
      <c r="J414" s="92"/>
      <c r="K414" s="89"/>
      <c r="L414" s="41"/>
      <c r="M414" s="41"/>
      <c r="N414" s="48"/>
      <c r="O414" s="48"/>
      <c r="P414" s="48"/>
      <c r="Q414" s="45"/>
      <c r="R414" s="48"/>
      <c r="S414" s="48"/>
      <c r="T414" s="48"/>
      <c r="U414" s="48"/>
      <c r="V414" s="48"/>
    </row>
    <row r="415" spans="3:22">
      <c r="C415" s="44"/>
      <c r="D415" s="44"/>
      <c r="E415" s="44"/>
      <c r="F415" s="45"/>
      <c r="G415" s="46"/>
      <c r="H415" s="148"/>
      <c r="I415" s="91"/>
      <c r="J415" s="92"/>
      <c r="K415" s="89"/>
      <c r="L415" s="41"/>
      <c r="M415" s="41"/>
      <c r="N415" s="48"/>
      <c r="O415" s="48"/>
      <c r="P415" s="48"/>
      <c r="Q415" s="45"/>
      <c r="R415" s="48"/>
      <c r="S415" s="48"/>
      <c r="T415" s="48"/>
      <c r="U415" s="48"/>
      <c r="V415" s="48"/>
    </row>
    <row r="416" spans="3:22">
      <c r="C416" s="44"/>
      <c r="D416" s="44"/>
      <c r="E416" s="44"/>
      <c r="F416" s="45"/>
      <c r="G416" s="46"/>
      <c r="H416" s="148"/>
      <c r="I416" s="91"/>
      <c r="J416" s="92"/>
      <c r="K416" s="89"/>
      <c r="L416" s="41"/>
      <c r="M416" s="41"/>
      <c r="N416" s="48"/>
      <c r="O416" s="48"/>
      <c r="P416" s="48"/>
      <c r="Q416" s="45"/>
      <c r="R416" s="48"/>
      <c r="S416" s="48"/>
      <c r="T416" s="48"/>
      <c r="U416" s="48"/>
      <c r="V416" s="48"/>
    </row>
    <row r="417" spans="3:22">
      <c r="C417" s="44"/>
      <c r="D417" s="44"/>
      <c r="E417" s="44"/>
      <c r="F417" s="45"/>
      <c r="G417" s="46"/>
      <c r="H417" s="148"/>
      <c r="I417" s="91"/>
      <c r="J417" s="92"/>
      <c r="K417" s="89"/>
      <c r="L417" s="41"/>
      <c r="M417" s="41"/>
      <c r="N417" s="48"/>
      <c r="O417" s="48"/>
      <c r="P417" s="48"/>
      <c r="Q417" s="45"/>
      <c r="R417" s="48"/>
      <c r="S417" s="48"/>
      <c r="T417" s="48"/>
      <c r="U417" s="48"/>
      <c r="V417" s="48"/>
    </row>
    <row r="418" spans="3:22">
      <c r="C418" s="44"/>
      <c r="D418" s="44"/>
      <c r="E418" s="44"/>
      <c r="F418" s="45"/>
      <c r="G418" s="46"/>
      <c r="H418" s="148"/>
      <c r="I418" s="91"/>
      <c r="J418" s="92"/>
      <c r="K418" s="89"/>
      <c r="L418" s="41"/>
      <c r="M418" s="41"/>
      <c r="N418" s="48"/>
      <c r="O418" s="48"/>
      <c r="P418" s="48"/>
      <c r="Q418" s="45"/>
      <c r="R418" s="48"/>
      <c r="S418" s="48"/>
      <c r="T418" s="48"/>
      <c r="U418" s="48"/>
      <c r="V418" s="48"/>
    </row>
    <row r="419" spans="3:22">
      <c r="C419" s="44"/>
      <c r="D419" s="44"/>
      <c r="E419" s="44"/>
      <c r="F419" s="45"/>
      <c r="G419" s="46"/>
      <c r="H419" s="148"/>
      <c r="I419" s="91"/>
      <c r="J419" s="92"/>
      <c r="K419" s="89"/>
      <c r="L419" s="41"/>
      <c r="M419" s="41"/>
      <c r="N419" s="48"/>
      <c r="O419" s="48"/>
      <c r="P419" s="48"/>
      <c r="Q419" s="45"/>
      <c r="R419" s="48"/>
      <c r="S419" s="48"/>
      <c r="T419" s="48"/>
      <c r="U419" s="48"/>
      <c r="V419" s="48"/>
    </row>
    <row r="420" spans="3:22">
      <c r="C420" s="44"/>
      <c r="D420" s="44"/>
      <c r="E420" s="44"/>
      <c r="F420" s="45"/>
      <c r="G420" s="46"/>
      <c r="H420" s="148"/>
      <c r="I420" s="91"/>
      <c r="J420" s="92"/>
      <c r="K420" s="89"/>
      <c r="L420" s="41"/>
      <c r="M420" s="41"/>
      <c r="N420" s="48"/>
      <c r="O420" s="48"/>
      <c r="P420" s="48"/>
      <c r="Q420" s="45"/>
      <c r="R420" s="48"/>
      <c r="S420" s="48"/>
      <c r="T420" s="48"/>
      <c r="U420" s="48"/>
      <c r="V420" s="48"/>
    </row>
    <row r="421" spans="3:22">
      <c r="C421" s="44"/>
      <c r="D421" s="44"/>
      <c r="E421" s="44"/>
      <c r="F421" s="45"/>
      <c r="G421" s="46"/>
      <c r="H421" s="148"/>
      <c r="I421" s="91"/>
      <c r="J421" s="92"/>
      <c r="K421" s="89"/>
      <c r="L421" s="41"/>
      <c r="M421" s="41"/>
      <c r="N421" s="48"/>
      <c r="O421" s="48"/>
      <c r="P421" s="48"/>
      <c r="Q421" s="45"/>
      <c r="R421" s="82"/>
      <c r="S421" s="82"/>
      <c r="T421" s="48"/>
      <c r="U421" s="48"/>
      <c r="V421" s="41"/>
    </row>
    <row r="422" spans="3:22">
      <c r="C422" s="44"/>
      <c r="D422" s="44"/>
      <c r="E422" s="44"/>
      <c r="F422" s="45"/>
      <c r="G422" s="46"/>
      <c r="H422" s="148"/>
      <c r="I422" s="91"/>
      <c r="J422" s="92"/>
      <c r="K422" s="89"/>
      <c r="L422" s="41"/>
      <c r="M422" s="41"/>
      <c r="N422" s="48"/>
      <c r="O422" s="48"/>
      <c r="P422" s="48"/>
      <c r="Q422" s="45"/>
      <c r="R422" s="82"/>
      <c r="S422" s="48"/>
      <c r="T422" s="48"/>
      <c r="U422" s="48"/>
      <c r="V422" s="41"/>
    </row>
    <row r="423" spans="3:22">
      <c r="C423" s="44"/>
      <c r="D423" s="44"/>
      <c r="E423" s="44"/>
      <c r="F423" s="45"/>
      <c r="G423" s="46"/>
      <c r="H423" s="148"/>
      <c r="I423" s="91"/>
      <c r="J423" s="92"/>
      <c r="K423" s="89"/>
      <c r="L423" s="41"/>
      <c r="M423" s="41"/>
      <c r="N423" s="48"/>
      <c r="O423" s="48"/>
      <c r="P423" s="48"/>
      <c r="Q423" s="45"/>
      <c r="R423" s="82"/>
      <c r="S423" s="82"/>
      <c r="T423" s="82"/>
      <c r="U423" s="82"/>
      <c r="V423" s="41"/>
    </row>
    <row r="424" spans="3:22">
      <c r="C424" s="44"/>
      <c r="D424" s="44"/>
      <c r="E424" s="44"/>
      <c r="F424" s="45"/>
      <c r="G424" s="46"/>
      <c r="H424" s="148"/>
      <c r="I424" s="91"/>
      <c r="J424" s="92"/>
      <c r="K424" s="89"/>
      <c r="L424" s="41"/>
      <c r="M424" s="41"/>
      <c r="N424" s="48"/>
      <c r="O424" s="48"/>
      <c r="P424" s="48"/>
      <c r="Q424" s="45"/>
      <c r="R424" s="82"/>
      <c r="S424" s="82"/>
      <c r="T424" s="82"/>
      <c r="U424" s="82"/>
      <c r="V424" s="41"/>
    </row>
    <row r="425" spans="3:22">
      <c r="C425" s="44"/>
      <c r="D425" s="44"/>
      <c r="E425" s="44"/>
      <c r="F425" s="45"/>
      <c r="G425" s="46"/>
      <c r="H425" s="148"/>
      <c r="I425" s="91"/>
      <c r="J425" s="92"/>
      <c r="K425" s="89"/>
      <c r="L425" s="41"/>
      <c r="M425" s="41"/>
      <c r="N425" s="48"/>
      <c r="O425" s="48"/>
      <c r="P425" s="48"/>
      <c r="Q425" s="45"/>
      <c r="R425" s="82"/>
      <c r="S425" s="82"/>
      <c r="T425" s="82"/>
      <c r="U425" s="82"/>
      <c r="V425" s="41"/>
    </row>
    <row r="426" spans="3:22">
      <c r="C426" s="44"/>
      <c r="D426" s="44"/>
      <c r="E426" s="44"/>
      <c r="F426" s="45"/>
      <c r="G426" s="46"/>
      <c r="H426" s="148"/>
      <c r="I426" s="91"/>
      <c r="J426" s="92"/>
      <c r="K426" s="89"/>
      <c r="L426" s="41"/>
      <c r="M426" s="41"/>
      <c r="N426" s="48"/>
      <c r="O426" s="48"/>
      <c r="P426" s="48"/>
      <c r="Q426" s="45"/>
      <c r="R426" s="82"/>
      <c r="S426" s="82"/>
      <c r="T426" s="82"/>
      <c r="U426" s="82"/>
      <c r="V426" s="41"/>
    </row>
    <row r="427" spans="3:22">
      <c r="C427" s="44"/>
      <c r="D427" s="44"/>
      <c r="E427" s="44"/>
      <c r="F427" s="45"/>
      <c r="G427" s="46"/>
      <c r="H427" s="148"/>
      <c r="I427" s="91"/>
      <c r="J427" s="92"/>
      <c r="K427" s="89"/>
      <c r="L427" s="41"/>
      <c r="M427" s="41"/>
      <c r="N427" s="48"/>
      <c r="O427" s="48"/>
      <c r="P427" s="48"/>
      <c r="Q427" s="45"/>
      <c r="R427" s="82"/>
      <c r="S427" s="48"/>
      <c r="T427" s="82"/>
      <c r="U427" s="82"/>
      <c r="V427" s="41"/>
    </row>
    <row r="428" spans="3:22">
      <c r="C428" s="44"/>
      <c r="D428" s="44"/>
      <c r="E428" s="44"/>
      <c r="F428" s="45"/>
      <c r="G428" s="46"/>
      <c r="H428" s="148"/>
      <c r="I428" s="91"/>
      <c r="J428" s="92"/>
      <c r="K428" s="89"/>
      <c r="L428" s="41"/>
      <c r="M428" s="41"/>
      <c r="N428" s="48"/>
      <c r="O428" s="48"/>
      <c r="P428" s="48"/>
      <c r="Q428" s="45"/>
      <c r="R428" s="82"/>
      <c r="S428" s="48"/>
      <c r="T428" s="82"/>
      <c r="U428" s="82"/>
      <c r="V428" s="41"/>
    </row>
    <row r="429" spans="3:22">
      <c r="C429" s="44"/>
      <c r="D429" s="44"/>
      <c r="E429" s="44"/>
      <c r="F429" s="45"/>
      <c r="G429" s="46"/>
      <c r="H429" s="148"/>
      <c r="I429" s="91"/>
      <c r="J429" s="92"/>
      <c r="K429" s="89"/>
      <c r="L429" s="41"/>
      <c r="M429" s="41"/>
      <c r="N429" s="48"/>
      <c r="O429" s="48"/>
      <c r="P429" s="48"/>
      <c r="Q429" s="45"/>
      <c r="R429" s="48"/>
      <c r="S429" s="82"/>
      <c r="T429" s="82"/>
      <c r="U429" s="82"/>
      <c r="V429" s="41"/>
    </row>
    <row r="430" spans="3:22">
      <c r="C430" s="44"/>
      <c r="D430" s="44"/>
      <c r="E430" s="44"/>
      <c r="F430" s="45"/>
      <c r="G430" s="46"/>
      <c r="H430" s="148"/>
      <c r="I430" s="91"/>
      <c r="J430" s="92"/>
      <c r="K430" s="89"/>
      <c r="L430" s="41"/>
      <c r="M430" s="41"/>
      <c r="N430" s="48"/>
      <c r="O430" s="48"/>
      <c r="P430" s="48"/>
      <c r="Q430" s="45"/>
      <c r="R430" s="48"/>
      <c r="S430" s="48"/>
      <c r="T430" s="48"/>
      <c r="U430" s="48"/>
      <c r="V430" s="48"/>
    </row>
    <row r="431" spans="3:22">
      <c r="C431" s="44"/>
      <c r="D431" s="44"/>
      <c r="E431" s="44"/>
      <c r="F431" s="45"/>
      <c r="G431" s="46"/>
      <c r="H431" s="148"/>
      <c r="I431" s="91"/>
      <c r="J431" s="92"/>
      <c r="K431" s="89"/>
      <c r="L431" s="41"/>
      <c r="M431" s="41"/>
      <c r="N431" s="48"/>
      <c r="O431" s="48"/>
      <c r="P431" s="48"/>
      <c r="Q431" s="45"/>
      <c r="R431" s="82"/>
      <c r="S431" s="82"/>
      <c r="T431" s="48"/>
      <c r="U431" s="48"/>
      <c r="V431" s="48"/>
    </row>
    <row r="432" spans="3:22">
      <c r="C432" s="44"/>
      <c r="D432" s="44"/>
      <c r="E432" s="44"/>
      <c r="F432" s="45"/>
      <c r="G432" s="46"/>
      <c r="H432" s="148"/>
      <c r="I432" s="91"/>
      <c r="J432" s="92"/>
      <c r="K432" s="89"/>
      <c r="L432" s="41"/>
      <c r="M432" s="41"/>
      <c r="N432" s="48"/>
      <c r="O432" s="48"/>
      <c r="P432" s="48"/>
      <c r="Q432" s="45"/>
      <c r="R432" s="48"/>
      <c r="S432" s="48"/>
      <c r="T432" s="48"/>
      <c r="U432" s="48"/>
      <c r="V432" s="48"/>
    </row>
    <row r="433" spans="3:22">
      <c r="C433" s="44"/>
      <c r="D433" s="44"/>
      <c r="E433" s="44"/>
      <c r="F433" s="45"/>
      <c r="G433" s="46"/>
      <c r="H433" s="148"/>
      <c r="I433" s="91"/>
      <c r="J433" s="92"/>
      <c r="K433" s="89"/>
      <c r="L433" s="41"/>
      <c r="M433" s="41"/>
      <c r="N433" s="48"/>
      <c r="O433" s="48"/>
      <c r="P433" s="48"/>
      <c r="Q433" s="45"/>
      <c r="R433" s="48"/>
      <c r="S433" s="48"/>
      <c r="T433" s="48"/>
      <c r="U433" s="48"/>
      <c r="V433" s="48"/>
    </row>
    <row r="434" spans="3:22">
      <c r="C434" s="44"/>
      <c r="D434" s="44"/>
      <c r="E434" s="44"/>
      <c r="F434" s="45"/>
      <c r="G434" s="46"/>
      <c r="H434" s="148"/>
      <c r="I434" s="91"/>
      <c r="J434" s="92"/>
      <c r="K434" s="89"/>
      <c r="L434" s="41"/>
      <c r="M434" s="41"/>
      <c r="N434" s="48"/>
      <c r="O434" s="48"/>
      <c r="P434" s="48"/>
      <c r="Q434" s="45"/>
      <c r="R434" s="48"/>
      <c r="S434" s="48"/>
      <c r="T434" s="48"/>
      <c r="U434" s="48"/>
      <c r="V434" s="48"/>
    </row>
    <row r="435" spans="3:22">
      <c r="C435" s="44"/>
      <c r="D435" s="44"/>
      <c r="E435" s="44"/>
      <c r="F435" s="45"/>
      <c r="G435" s="46"/>
      <c r="H435" s="148"/>
      <c r="I435" s="91"/>
      <c r="J435" s="92"/>
      <c r="K435" s="89"/>
      <c r="L435" s="41"/>
      <c r="M435" s="41"/>
      <c r="N435" s="48"/>
      <c r="O435" s="48"/>
      <c r="P435" s="48"/>
      <c r="Q435" s="45"/>
      <c r="R435" s="48"/>
      <c r="S435" s="48"/>
      <c r="T435" s="48"/>
      <c r="U435" s="48"/>
      <c r="V435" s="48"/>
    </row>
    <row r="436" spans="3:22">
      <c r="C436" s="44"/>
      <c r="D436" s="44"/>
      <c r="E436" s="44"/>
      <c r="F436" s="45"/>
      <c r="G436" s="46"/>
      <c r="H436" s="148"/>
      <c r="I436" s="91"/>
      <c r="J436" s="92"/>
      <c r="K436" s="89"/>
      <c r="L436" s="41"/>
      <c r="M436" s="41"/>
      <c r="N436" s="48"/>
      <c r="O436" s="48"/>
      <c r="P436" s="48"/>
      <c r="Q436" s="45"/>
      <c r="R436" s="48"/>
      <c r="S436" s="48"/>
      <c r="T436" s="48"/>
      <c r="U436" s="48"/>
      <c r="V436" s="48"/>
    </row>
    <row r="437" spans="3:22">
      <c r="C437" s="44"/>
      <c r="D437" s="44"/>
      <c r="E437" s="44"/>
      <c r="F437" s="45"/>
      <c r="G437" s="46"/>
      <c r="H437" s="148"/>
      <c r="I437" s="91"/>
      <c r="J437" s="92"/>
      <c r="K437" s="89"/>
      <c r="L437" s="41"/>
      <c r="M437" s="41"/>
      <c r="N437" s="48"/>
      <c r="O437" s="48"/>
      <c r="P437" s="48"/>
      <c r="Q437" s="45"/>
      <c r="R437" s="48"/>
      <c r="S437" s="48"/>
      <c r="T437" s="48"/>
      <c r="U437" s="48"/>
      <c r="V437" s="48"/>
    </row>
    <row r="438" spans="3:22">
      <c r="C438" s="44"/>
      <c r="D438" s="44"/>
      <c r="E438" s="44"/>
      <c r="F438" s="45"/>
      <c r="G438" s="46"/>
      <c r="H438" s="148"/>
      <c r="I438" s="91"/>
      <c r="J438" s="92"/>
      <c r="K438" s="89"/>
      <c r="L438" s="41"/>
      <c r="M438" s="41"/>
      <c r="N438" s="48"/>
      <c r="O438" s="48"/>
      <c r="P438" s="48"/>
      <c r="Q438" s="45"/>
      <c r="R438" s="48"/>
      <c r="S438" s="48"/>
      <c r="T438" s="48"/>
      <c r="U438" s="48"/>
      <c r="V438" s="48"/>
    </row>
    <row r="439" spans="3:22">
      <c r="C439" s="44"/>
      <c r="D439" s="44"/>
      <c r="E439" s="44"/>
      <c r="F439" s="45"/>
      <c r="G439" s="46"/>
      <c r="H439" s="148"/>
      <c r="I439" s="91"/>
      <c r="J439" s="92"/>
      <c r="K439" s="89"/>
      <c r="L439" s="41"/>
      <c r="M439" s="41"/>
      <c r="N439" s="48"/>
      <c r="O439" s="48"/>
      <c r="P439" s="48"/>
      <c r="Q439" s="45"/>
      <c r="R439" s="48"/>
      <c r="S439" s="48"/>
      <c r="T439" s="48"/>
      <c r="U439" s="48"/>
      <c r="V439" s="48"/>
    </row>
    <row r="440" spans="3:22">
      <c r="C440" s="44"/>
      <c r="D440" s="44"/>
      <c r="E440" s="44"/>
      <c r="F440" s="45"/>
      <c r="G440" s="46"/>
      <c r="H440" s="148"/>
      <c r="I440" s="91"/>
      <c r="J440" s="92"/>
      <c r="K440" s="89"/>
      <c r="L440" s="41"/>
      <c r="M440" s="41"/>
      <c r="N440" s="48"/>
      <c r="O440" s="48"/>
      <c r="P440" s="48"/>
      <c r="Q440" s="45"/>
      <c r="R440" s="48"/>
      <c r="S440" s="48"/>
      <c r="T440" s="48"/>
      <c r="U440" s="48"/>
      <c r="V440" s="48"/>
    </row>
    <row r="441" spans="3:22">
      <c r="C441" s="44"/>
      <c r="D441" s="44"/>
      <c r="E441" s="44"/>
      <c r="F441" s="45"/>
      <c r="G441" s="46"/>
      <c r="H441" s="148"/>
      <c r="I441" s="91"/>
      <c r="J441" s="92"/>
      <c r="K441" s="89"/>
      <c r="L441" s="41"/>
      <c r="M441" s="41"/>
      <c r="N441" s="48"/>
      <c r="O441" s="48"/>
      <c r="P441" s="48"/>
      <c r="Q441" s="45"/>
      <c r="R441" s="48"/>
      <c r="S441" s="48"/>
      <c r="T441" s="48"/>
      <c r="U441" s="48"/>
      <c r="V441" s="48"/>
    </row>
    <row r="442" spans="3:22">
      <c r="C442" s="44"/>
      <c r="D442" s="44"/>
      <c r="E442" s="44"/>
      <c r="F442" s="45"/>
      <c r="G442" s="46"/>
      <c r="H442" s="148"/>
      <c r="I442" s="91"/>
      <c r="J442" s="92"/>
      <c r="K442" s="89"/>
      <c r="L442" s="41"/>
      <c r="M442" s="41"/>
      <c r="N442" s="48"/>
      <c r="O442" s="48"/>
      <c r="P442" s="48"/>
      <c r="Q442" s="45"/>
      <c r="R442" s="48"/>
      <c r="S442" s="48"/>
      <c r="T442" s="48"/>
      <c r="U442" s="48"/>
      <c r="V442" s="48"/>
    </row>
    <row r="443" spans="3:22">
      <c r="C443" s="44"/>
      <c r="D443" s="44"/>
      <c r="E443" s="44"/>
      <c r="F443" s="45"/>
      <c r="G443" s="46"/>
      <c r="H443" s="148"/>
      <c r="I443" s="91"/>
      <c r="J443" s="92"/>
      <c r="K443" s="89"/>
      <c r="L443" s="41"/>
      <c r="M443" s="41"/>
      <c r="N443" s="48"/>
      <c r="O443" s="48"/>
      <c r="P443" s="48"/>
      <c r="Q443" s="45"/>
      <c r="R443" s="48"/>
      <c r="S443" s="48"/>
      <c r="T443" s="48"/>
      <c r="U443" s="48"/>
      <c r="V443" s="48"/>
    </row>
    <row r="444" spans="3:22">
      <c r="C444" s="44"/>
      <c r="D444" s="44"/>
      <c r="E444" s="44"/>
      <c r="F444" s="45"/>
      <c r="G444" s="46"/>
      <c r="H444" s="148"/>
      <c r="I444" s="91"/>
      <c r="J444" s="92"/>
      <c r="K444" s="89"/>
      <c r="L444" s="41"/>
      <c r="M444" s="41"/>
      <c r="N444" s="48"/>
      <c r="O444" s="48"/>
      <c r="P444" s="48"/>
      <c r="Q444" s="45"/>
      <c r="R444" s="48"/>
      <c r="S444" s="48"/>
      <c r="T444" s="48"/>
      <c r="U444" s="48"/>
      <c r="V444" s="48"/>
    </row>
    <row r="445" spans="3:22">
      <c r="C445" s="44"/>
      <c r="D445" s="44"/>
      <c r="E445" s="44"/>
      <c r="F445" s="45"/>
      <c r="G445" s="46"/>
      <c r="H445" s="148"/>
      <c r="I445" s="91"/>
      <c r="J445" s="92"/>
      <c r="K445" s="89"/>
      <c r="L445" s="41"/>
      <c r="M445" s="41"/>
      <c r="N445" s="48"/>
      <c r="O445" s="48"/>
      <c r="P445" s="48"/>
      <c r="Q445" s="45"/>
      <c r="R445" s="48"/>
      <c r="S445" s="48"/>
      <c r="T445" s="48"/>
      <c r="U445" s="48"/>
      <c r="V445" s="48"/>
    </row>
    <row r="446" spans="3:22">
      <c r="C446" s="44"/>
      <c r="D446" s="44"/>
      <c r="E446" s="44"/>
      <c r="F446" s="45"/>
      <c r="G446" s="46"/>
      <c r="H446" s="148"/>
      <c r="I446" s="91"/>
      <c r="J446" s="92"/>
      <c r="K446" s="89"/>
      <c r="L446" s="41"/>
      <c r="M446" s="41"/>
      <c r="N446" s="48"/>
      <c r="O446" s="48"/>
      <c r="P446" s="48"/>
      <c r="Q446" s="45"/>
      <c r="R446" s="48"/>
      <c r="S446" s="48"/>
      <c r="T446" s="48"/>
      <c r="U446" s="48"/>
      <c r="V446" s="48"/>
    </row>
    <row r="447" spans="3:22">
      <c r="C447" s="44"/>
      <c r="D447" s="44"/>
      <c r="E447" s="44"/>
      <c r="F447" s="45"/>
      <c r="G447" s="46"/>
      <c r="H447" s="148"/>
      <c r="I447" s="91"/>
      <c r="J447" s="92"/>
      <c r="K447" s="89"/>
      <c r="L447" s="41"/>
      <c r="M447" s="41"/>
      <c r="N447" s="48"/>
      <c r="O447" s="48"/>
      <c r="P447" s="48"/>
      <c r="Q447" s="45"/>
      <c r="R447" s="48"/>
      <c r="S447" s="48"/>
      <c r="T447" s="48"/>
      <c r="U447" s="48"/>
      <c r="V447" s="48"/>
    </row>
    <row r="448" spans="3:22">
      <c r="C448" s="44"/>
      <c r="D448" s="44"/>
      <c r="E448" s="44"/>
      <c r="F448" s="45"/>
      <c r="G448" s="46"/>
      <c r="H448" s="148"/>
      <c r="I448" s="91"/>
      <c r="J448" s="92"/>
      <c r="K448" s="89"/>
      <c r="L448" s="41"/>
      <c r="M448" s="41"/>
      <c r="N448" s="48"/>
      <c r="O448" s="48"/>
      <c r="P448" s="48"/>
      <c r="Q448" s="45"/>
      <c r="R448" s="48"/>
      <c r="S448" s="48"/>
      <c r="T448" s="48"/>
      <c r="U448" s="48"/>
      <c r="V448" s="48"/>
    </row>
    <row r="449" spans="3:22">
      <c r="C449" s="44"/>
      <c r="D449" s="44"/>
      <c r="E449" s="44"/>
      <c r="F449" s="45"/>
      <c r="G449" s="46"/>
      <c r="H449" s="148"/>
      <c r="I449" s="91"/>
      <c r="J449" s="92"/>
      <c r="K449" s="89"/>
      <c r="L449" s="41"/>
      <c r="M449" s="41"/>
      <c r="N449" s="48"/>
      <c r="O449" s="48"/>
      <c r="P449" s="48"/>
      <c r="Q449" s="45"/>
      <c r="R449" s="48"/>
      <c r="S449" s="48"/>
      <c r="T449" s="48"/>
      <c r="U449" s="48"/>
      <c r="V449" s="48"/>
    </row>
    <row r="450" spans="3:22">
      <c r="C450" s="44"/>
      <c r="D450" s="44"/>
      <c r="E450" s="44"/>
      <c r="F450" s="45"/>
      <c r="G450" s="46"/>
      <c r="H450" s="148"/>
      <c r="I450" s="91"/>
      <c r="J450" s="92"/>
      <c r="K450" s="89"/>
      <c r="L450" s="41"/>
      <c r="M450" s="41"/>
      <c r="N450" s="48"/>
      <c r="O450" s="48"/>
      <c r="P450" s="48"/>
      <c r="Q450" s="45"/>
      <c r="R450" s="48"/>
      <c r="S450" s="48"/>
      <c r="T450" s="48"/>
      <c r="U450" s="48"/>
      <c r="V450" s="48"/>
    </row>
    <row r="451" spans="3:22" ht="15" customHeight="1">
      <c r="C451" s="44"/>
      <c r="D451" s="44"/>
      <c r="E451" s="44"/>
      <c r="F451" s="45"/>
      <c r="G451" s="46"/>
      <c r="H451" s="148"/>
      <c r="I451" s="91"/>
      <c r="J451" s="92"/>
      <c r="K451" s="89"/>
      <c r="L451" s="41"/>
      <c r="M451" s="41"/>
      <c r="N451" s="48"/>
      <c r="O451" s="48"/>
      <c r="P451" s="48"/>
      <c r="Q451" s="45"/>
      <c r="R451" s="48"/>
      <c r="S451" s="48"/>
      <c r="T451" s="48"/>
      <c r="U451" s="48"/>
      <c r="V451" s="48"/>
    </row>
    <row r="452" spans="3:22" ht="15" customHeight="1">
      <c r="C452" s="44"/>
      <c r="D452" s="44"/>
      <c r="E452" s="44"/>
      <c r="F452" s="45"/>
      <c r="G452" s="46"/>
      <c r="H452" s="148"/>
      <c r="I452" s="91"/>
      <c r="J452" s="92"/>
      <c r="K452" s="89"/>
      <c r="L452" s="41"/>
      <c r="M452" s="41"/>
      <c r="N452" s="48"/>
      <c r="O452" s="48"/>
      <c r="P452" s="48"/>
      <c r="Q452" s="45"/>
      <c r="R452" s="48"/>
      <c r="S452" s="48"/>
      <c r="T452" s="48"/>
      <c r="U452" s="48"/>
      <c r="V452" s="48"/>
    </row>
    <row r="453" spans="3:22">
      <c r="C453" s="44"/>
      <c r="D453" s="44"/>
      <c r="E453" s="44"/>
      <c r="F453" s="45"/>
      <c r="G453" s="46"/>
      <c r="H453" s="148"/>
      <c r="I453" s="91"/>
      <c r="J453" s="92"/>
      <c r="K453" s="89"/>
      <c r="L453" s="41"/>
      <c r="M453" s="41"/>
      <c r="N453" s="48"/>
      <c r="O453" s="48"/>
      <c r="P453" s="48"/>
      <c r="Q453" s="45"/>
      <c r="R453" s="48"/>
      <c r="S453" s="48"/>
      <c r="T453" s="48"/>
      <c r="U453" s="48"/>
      <c r="V453" s="48"/>
    </row>
    <row r="454" spans="3:22">
      <c r="C454" s="44"/>
      <c r="D454" s="44"/>
      <c r="E454" s="44"/>
      <c r="F454" s="45"/>
      <c r="G454" s="46"/>
      <c r="H454" s="148"/>
      <c r="I454" s="91"/>
      <c r="J454" s="92"/>
      <c r="K454" s="89"/>
      <c r="L454" s="41"/>
      <c r="M454" s="41"/>
      <c r="N454" s="48"/>
      <c r="O454" s="48"/>
      <c r="P454" s="48"/>
      <c r="Q454" s="45"/>
      <c r="R454" s="48"/>
      <c r="S454" s="48"/>
      <c r="T454" s="48"/>
      <c r="U454" s="48"/>
      <c r="V454" s="48"/>
    </row>
    <row r="455" spans="3:22">
      <c r="C455" s="44"/>
      <c r="D455" s="44"/>
      <c r="E455" s="44"/>
      <c r="F455" s="45"/>
      <c r="G455" s="46"/>
      <c r="H455" s="148"/>
      <c r="I455" s="91"/>
      <c r="J455" s="92"/>
      <c r="K455" s="89"/>
      <c r="L455" s="41"/>
      <c r="M455" s="41"/>
      <c r="N455" s="48"/>
      <c r="O455" s="48"/>
      <c r="P455" s="48"/>
      <c r="Q455" s="45"/>
      <c r="R455" s="48"/>
      <c r="S455" s="48"/>
      <c r="T455" s="48"/>
      <c r="U455" s="48"/>
      <c r="V455" s="48"/>
    </row>
    <row r="456" spans="3:22">
      <c r="C456" s="44"/>
      <c r="D456" s="44"/>
      <c r="E456" s="44"/>
      <c r="F456" s="45"/>
      <c r="G456" s="46"/>
      <c r="H456" s="148"/>
      <c r="I456" s="91"/>
      <c r="J456" s="92"/>
      <c r="K456" s="89"/>
      <c r="L456" s="41"/>
      <c r="M456" s="41"/>
      <c r="N456" s="48"/>
      <c r="O456" s="48"/>
      <c r="P456" s="48"/>
      <c r="Q456" s="45"/>
      <c r="R456" s="48"/>
      <c r="S456" s="48"/>
      <c r="T456" s="48"/>
      <c r="U456" s="48"/>
      <c r="V456" s="48"/>
    </row>
    <row r="457" spans="3:22">
      <c r="C457" s="44"/>
      <c r="D457" s="44"/>
      <c r="E457" s="44"/>
      <c r="F457" s="45"/>
      <c r="G457" s="46"/>
      <c r="H457" s="148"/>
      <c r="I457" s="91"/>
      <c r="J457" s="92"/>
      <c r="K457" s="89"/>
      <c r="L457" s="41"/>
      <c r="M457" s="41"/>
      <c r="N457" s="48"/>
      <c r="O457" s="48"/>
      <c r="P457" s="48"/>
      <c r="Q457" s="45"/>
      <c r="R457" s="48"/>
      <c r="S457" s="48"/>
      <c r="T457" s="48"/>
      <c r="U457" s="48"/>
      <c r="V457" s="48"/>
    </row>
    <row r="458" spans="3:22">
      <c r="C458" s="44"/>
      <c r="D458" s="44"/>
      <c r="E458" s="44"/>
      <c r="F458" s="45"/>
      <c r="G458" s="46"/>
      <c r="H458" s="148"/>
      <c r="I458" s="91"/>
      <c r="J458" s="92"/>
      <c r="K458" s="89"/>
      <c r="L458" s="41"/>
      <c r="M458" s="41"/>
      <c r="N458" s="48"/>
      <c r="O458" s="48"/>
      <c r="P458" s="48"/>
      <c r="Q458" s="45"/>
      <c r="R458" s="48"/>
      <c r="S458" s="48"/>
      <c r="T458" s="48"/>
      <c r="U458" s="48"/>
      <c r="V458" s="48"/>
    </row>
    <row r="459" spans="3:22">
      <c r="C459" s="44"/>
      <c r="D459" s="44"/>
      <c r="E459" s="44"/>
      <c r="F459" s="45"/>
      <c r="G459" s="46"/>
      <c r="H459" s="148"/>
      <c r="I459" s="91"/>
      <c r="J459" s="92"/>
      <c r="K459" s="89"/>
      <c r="L459" s="41"/>
      <c r="M459" s="41"/>
      <c r="N459" s="48"/>
      <c r="O459" s="48"/>
      <c r="P459" s="48"/>
      <c r="Q459" s="45"/>
      <c r="R459" s="48"/>
      <c r="S459" s="48"/>
      <c r="T459" s="48"/>
      <c r="U459" s="48"/>
      <c r="V459" s="48"/>
    </row>
    <row r="460" spans="3:22">
      <c r="C460" s="44"/>
      <c r="D460" s="44"/>
      <c r="E460" s="44"/>
      <c r="F460" s="45"/>
      <c r="G460" s="46"/>
      <c r="H460" s="148"/>
      <c r="I460" s="91"/>
      <c r="J460" s="92"/>
      <c r="K460" s="89"/>
      <c r="L460" s="41"/>
      <c r="M460" s="41"/>
      <c r="N460" s="48"/>
      <c r="O460" s="48"/>
      <c r="P460" s="48"/>
      <c r="Q460" s="45"/>
      <c r="R460" s="48"/>
      <c r="S460" s="48"/>
      <c r="T460" s="48"/>
      <c r="U460" s="48"/>
      <c r="V460" s="48"/>
    </row>
    <row r="461" spans="3:22">
      <c r="C461" s="44"/>
      <c r="D461" s="44"/>
      <c r="E461" s="44"/>
      <c r="F461" s="45"/>
      <c r="G461" s="46"/>
      <c r="H461" s="148"/>
      <c r="I461" s="91"/>
      <c r="J461" s="92"/>
      <c r="K461" s="89"/>
      <c r="L461" s="41"/>
      <c r="M461" s="41"/>
      <c r="N461" s="48"/>
      <c r="O461" s="48"/>
      <c r="P461" s="48"/>
      <c r="Q461" s="45"/>
      <c r="R461" s="48"/>
      <c r="S461" s="48"/>
      <c r="T461" s="48"/>
      <c r="U461" s="48"/>
      <c r="V461" s="48"/>
    </row>
    <row r="462" spans="3:22">
      <c r="C462" s="44"/>
      <c r="D462" s="44"/>
      <c r="E462" s="44"/>
      <c r="F462" s="45"/>
      <c r="G462" s="46"/>
      <c r="H462" s="148"/>
      <c r="I462" s="91"/>
      <c r="J462" s="92"/>
      <c r="K462" s="89"/>
      <c r="L462" s="41"/>
      <c r="M462" s="41"/>
      <c r="N462" s="48"/>
      <c r="O462" s="48"/>
      <c r="P462" s="48"/>
      <c r="Q462" s="45"/>
      <c r="R462" s="48"/>
      <c r="S462" s="48"/>
      <c r="T462" s="48"/>
      <c r="U462" s="48"/>
      <c r="V462" s="48"/>
    </row>
    <row r="463" spans="3:22">
      <c r="C463" s="44"/>
      <c r="D463" s="44"/>
      <c r="E463" s="44"/>
      <c r="F463" s="45"/>
      <c r="G463" s="46"/>
      <c r="H463" s="148"/>
      <c r="I463" s="91"/>
      <c r="J463" s="92"/>
      <c r="K463" s="89"/>
      <c r="L463" s="41"/>
      <c r="M463" s="41"/>
      <c r="N463" s="48"/>
      <c r="O463" s="48"/>
      <c r="P463" s="48"/>
      <c r="Q463" s="45"/>
      <c r="R463" s="48"/>
      <c r="S463" s="48"/>
      <c r="T463" s="48"/>
      <c r="U463" s="48"/>
      <c r="V463" s="48"/>
    </row>
    <row r="464" spans="3:22">
      <c r="C464" s="44"/>
      <c r="D464" s="44"/>
      <c r="E464" s="44"/>
      <c r="F464" s="45"/>
      <c r="G464" s="46"/>
      <c r="H464" s="148"/>
      <c r="I464" s="91"/>
      <c r="J464" s="92"/>
      <c r="K464" s="89"/>
      <c r="L464" s="41"/>
      <c r="M464" s="41"/>
      <c r="N464" s="48"/>
      <c r="O464" s="48"/>
      <c r="P464" s="48"/>
      <c r="Q464" s="45"/>
      <c r="R464" s="48"/>
      <c r="S464" s="48"/>
      <c r="T464" s="48"/>
      <c r="U464" s="48"/>
      <c r="V464" s="48"/>
    </row>
    <row r="465" spans="3:22">
      <c r="C465" s="44"/>
      <c r="D465" s="44"/>
      <c r="E465" s="44"/>
      <c r="F465" s="45"/>
      <c r="G465" s="46"/>
      <c r="H465" s="148"/>
      <c r="I465" s="91"/>
      <c r="J465" s="92"/>
      <c r="K465" s="89"/>
      <c r="L465" s="41"/>
      <c r="M465" s="41"/>
      <c r="N465" s="48"/>
      <c r="O465" s="48"/>
      <c r="P465" s="48"/>
      <c r="Q465" s="45"/>
      <c r="R465" s="48"/>
      <c r="S465" s="48"/>
      <c r="T465" s="48"/>
      <c r="U465" s="48"/>
      <c r="V465" s="48"/>
    </row>
    <row r="466" spans="3:22">
      <c r="C466" s="44"/>
      <c r="D466" s="44"/>
      <c r="E466" s="44"/>
      <c r="F466" s="45"/>
      <c r="G466" s="46"/>
      <c r="H466" s="148"/>
      <c r="I466" s="91"/>
      <c r="J466" s="92"/>
      <c r="K466" s="89"/>
      <c r="L466" s="41"/>
      <c r="M466" s="41"/>
      <c r="N466" s="48"/>
      <c r="O466" s="48"/>
      <c r="P466" s="48"/>
      <c r="Q466" s="45"/>
      <c r="R466" s="48"/>
      <c r="S466" s="48"/>
      <c r="T466" s="48"/>
      <c r="U466" s="48"/>
      <c r="V466" s="48"/>
    </row>
    <row r="467" spans="3:22">
      <c r="C467" s="44"/>
      <c r="D467" s="44"/>
      <c r="E467" s="44"/>
      <c r="F467" s="45"/>
      <c r="G467" s="46"/>
      <c r="H467" s="148"/>
      <c r="I467" s="91"/>
      <c r="J467" s="92"/>
      <c r="K467" s="89"/>
      <c r="L467" s="41"/>
      <c r="M467" s="41"/>
      <c r="N467" s="48"/>
      <c r="O467" s="48"/>
      <c r="P467" s="48"/>
      <c r="Q467" s="45"/>
      <c r="R467" s="48"/>
      <c r="S467" s="48"/>
      <c r="T467" s="48"/>
      <c r="U467" s="48"/>
      <c r="V467" s="48"/>
    </row>
    <row r="468" spans="3:22">
      <c r="C468" s="44"/>
      <c r="D468" s="44"/>
      <c r="E468" s="44"/>
      <c r="F468" s="45"/>
      <c r="G468" s="46"/>
      <c r="H468" s="148"/>
      <c r="I468" s="91"/>
      <c r="J468" s="92"/>
      <c r="K468" s="89"/>
      <c r="L468" s="41"/>
      <c r="M468" s="41"/>
      <c r="N468" s="48"/>
      <c r="O468" s="48"/>
      <c r="P468" s="48"/>
      <c r="Q468" s="45"/>
      <c r="R468" s="48"/>
      <c r="S468" s="48"/>
      <c r="T468" s="48"/>
      <c r="U468" s="48"/>
      <c r="V468" s="48"/>
    </row>
    <row r="469" spans="3:22">
      <c r="C469" s="44"/>
      <c r="D469" s="44"/>
      <c r="E469" s="44"/>
      <c r="F469" s="45"/>
      <c r="G469" s="46"/>
      <c r="H469" s="148"/>
      <c r="I469" s="91"/>
      <c r="J469" s="92"/>
      <c r="K469" s="89"/>
      <c r="L469" s="41"/>
      <c r="M469" s="41"/>
      <c r="N469" s="48"/>
      <c r="O469" s="48"/>
      <c r="P469" s="48"/>
      <c r="Q469" s="45"/>
      <c r="R469" s="48"/>
      <c r="S469" s="48"/>
      <c r="T469" s="48"/>
      <c r="U469" s="48"/>
      <c r="V469" s="48"/>
    </row>
    <row r="470" spans="3:22">
      <c r="C470" s="44"/>
      <c r="D470" s="44"/>
      <c r="E470" s="44"/>
      <c r="F470" s="45"/>
      <c r="G470" s="46"/>
      <c r="H470" s="148"/>
      <c r="I470" s="91"/>
      <c r="J470" s="92"/>
      <c r="K470" s="89"/>
      <c r="L470" s="41"/>
      <c r="M470" s="41"/>
      <c r="N470" s="48"/>
      <c r="O470" s="48"/>
      <c r="P470" s="48"/>
      <c r="Q470" s="45"/>
      <c r="R470" s="48"/>
      <c r="S470" s="48"/>
      <c r="T470" s="48"/>
      <c r="U470" s="48"/>
      <c r="V470" s="48"/>
    </row>
    <row r="471" spans="3:22">
      <c r="C471" s="44"/>
      <c r="D471" s="44"/>
      <c r="E471" s="44"/>
      <c r="F471" s="45"/>
      <c r="G471" s="46"/>
      <c r="H471" s="148"/>
      <c r="I471" s="91"/>
      <c r="J471" s="92"/>
      <c r="K471" s="89"/>
      <c r="L471" s="41"/>
      <c r="M471" s="41"/>
      <c r="N471" s="48"/>
      <c r="O471" s="48"/>
      <c r="P471" s="48"/>
      <c r="Q471" s="45"/>
      <c r="R471" s="48"/>
      <c r="S471" s="48"/>
      <c r="T471" s="48"/>
      <c r="U471" s="48"/>
      <c r="V471" s="48"/>
    </row>
    <row r="472" spans="3:22">
      <c r="C472" s="44"/>
      <c r="D472" s="44"/>
      <c r="E472" s="44"/>
      <c r="F472" s="45"/>
      <c r="G472" s="46"/>
      <c r="H472" s="148"/>
      <c r="I472" s="91"/>
      <c r="J472" s="92"/>
      <c r="K472" s="89"/>
      <c r="L472" s="41"/>
      <c r="M472" s="41"/>
      <c r="N472" s="48"/>
      <c r="O472" s="48"/>
      <c r="P472" s="48"/>
      <c r="Q472" s="45"/>
      <c r="R472" s="48"/>
      <c r="S472" s="48"/>
      <c r="T472" s="48"/>
      <c r="U472" s="48"/>
      <c r="V472" s="48"/>
    </row>
    <row r="473" spans="3:22" ht="15" customHeight="1">
      <c r="C473" s="44"/>
      <c r="D473" s="44"/>
      <c r="E473" s="44"/>
      <c r="F473" s="45"/>
      <c r="G473" s="46"/>
      <c r="H473" s="148"/>
      <c r="I473" s="91"/>
      <c r="J473" s="92"/>
      <c r="K473" s="89"/>
      <c r="L473" s="41"/>
      <c r="M473" s="41"/>
      <c r="N473" s="48"/>
      <c r="O473" s="48"/>
      <c r="P473" s="48"/>
      <c r="Q473" s="45"/>
      <c r="R473" s="48"/>
      <c r="S473" s="48"/>
      <c r="T473" s="48"/>
      <c r="U473" s="48"/>
      <c r="V473" s="48"/>
    </row>
    <row r="474" spans="3:22" ht="15" customHeight="1">
      <c r="C474" s="44"/>
      <c r="D474" s="44"/>
      <c r="E474" s="44"/>
      <c r="F474" s="45"/>
      <c r="G474" s="46"/>
      <c r="H474" s="148"/>
      <c r="I474" s="91"/>
      <c r="J474" s="92"/>
      <c r="K474" s="89"/>
      <c r="L474" s="41"/>
      <c r="M474" s="41"/>
      <c r="N474" s="48"/>
      <c r="O474" s="48"/>
      <c r="P474" s="48"/>
      <c r="Q474" s="45"/>
      <c r="R474" s="48"/>
      <c r="S474" s="48"/>
      <c r="T474" s="48"/>
      <c r="U474" s="48"/>
      <c r="V474" s="48"/>
    </row>
    <row r="475" spans="3:22">
      <c r="C475" s="44"/>
      <c r="D475" s="44"/>
      <c r="E475" s="44"/>
      <c r="F475" s="45"/>
      <c r="G475" s="46"/>
      <c r="H475" s="148"/>
      <c r="I475" s="91"/>
      <c r="J475" s="92"/>
      <c r="K475" s="89"/>
      <c r="L475" s="41"/>
      <c r="M475" s="41"/>
      <c r="N475" s="48"/>
      <c r="O475" s="48"/>
      <c r="P475" s="48"/>
      <c r="Q475" s="45"/>
      <c r="R475" s="48"/>
      <c r="S475" s="48"/>
      <c r="T475" s="48"/>
      <c r="U475" s="48"/>
      <c r="V475" s="48"/>
    </row>
    <row r="476" spans="3:22">
      <c r="C476" s="44"/>
      <c r="D476" s="44"/>
      <c r="E476" s="44"/>
      <c r="F476" s="45"/>
      <c r="G476" s="46"/>
      <c r="H476" s="148"/>
      <c r="I476" s="91"/>
      <c r="J476" s="92"/>
      <c r="K476" s="89"/>
      <c r="L476" s="41"/>
      <c r="M476" s="41"/>
      <c r="N476" s="48"/>
      <c r="O476" s="48"/>
      <c r="P476" s="48"/>
      <c r="Q476" s="45"/>
      <c r="R476" s="48"/>
      <c r="S476" s="48"/>
      <c r="T476" s="48"/>
      <c r="U476" s="48"/>
      <c r="V476" s="48"/>
    </row>
    <row r="477" spans="3:22">
      <c r="C477" s="44"/>
      <c r="D477" s="44"/>
      <c r="E477" s="44"/>
      <c r="F477" s="45"/>
      <c r="G477" s="46"/>
      <c r="H477" s="148"/>
      <c r="I477" s="91"/>
      <c r="J477" s="92"/>
      <c r="K477" s="89"/>
      <c r="L477" s="41"/>
      <c r="M477" s="41"/>
      <c r="N477" s="48"/>
      <c r="O477" s="48"/>
      <c r="P477" s="48"/>
      <c r="Q477" s="45"/>
      <c r="R477" s="48"/>
      <c r="S477" s="48"/>
      <c r="T477" s="48"/>
      <c r="U477" s="48"/>
      <c r="V477" s="48"/>
    </row>
    <row r="478" spans="3:22">
      <c r="C478" s="44"/>
      <c r="D478" s="44"/>
      <c r="E478" s="44"/>
      <c r="F478" s="45"/>
      <c r="G478" s="46"/>
      <c r="H478" s="148"/>
      <c r="I478" s="91"/>
      <c r="J478" s="92"/>
      <c r="K478" s="89"/>
      <c r="L478" s="41"/>
      <c r="M478" s="41"/>
      <c r="N478" s="48"/>
      <c r="O478" s="48"/>
      <c r="P478" s="48"/>
      <c r="Q478" s="45"/>
      <c r="R478" s="48"/>
      <c r="S478" s="48"/>
      <c r="T478" s="48"/>
      <c r="U478" s="48"/>
      <c r="V478" s="48"/>
    </row>
    <row r="479" spans="3:22">
      <c r="C479" s="44"/>
      <c r="D479" s="44"/>
      <c r="E479" s="44"/>
      <c r="F479" s="45"/>
      <c r="G479" s="46"/>
      <c r="H479" s="148"/>
      <c r="I479" s="91"/>
      <c r="J479" s="92"/>
      <c r="K479" s="89"/>
      <c r="L479" s="41"/>
      <c r="M479" s="41"/>
      <c r="N479" s="48"/>
      <c r="O479" s="48"/>
      <c r="P479" s="48"/>
      <c r="Q479" s="45"/>
      <c r="R479" s="48"/>
      <c r="S479" s="48"/>
      <c r="T479" s="48"/>
      <c r="U479" s="48"/>
      <c r="V479" s="48"/>
    </row>
    <row r="480" spans="3:22">
      <c r="C480" s="44"/>
      <c r="D480" s="44"/>
      <c r="E480" s="44"/>
      <c r="F480" s="45"/>
      <c r="G480" s="46"/>
      <c r="H480" s="148"/>
      <c r="I480" s="91"/>
      <c r="J480" s="92"/>
      <c r="K480" s="89"/>
      <c r="L480" s="41"/>
      <c r="M480" s="41"/>
      <c r="N480" s="48"/>
      <c r="O480" s="48"/>
      <c r="P480" s="48"/>
      <c r="Q480" s="45"/>
      <c r="R480" s="48"/>
      <c r="S480" s="48"/>
      <c r="T480" s="48"/>
      <c r="U480" s="48"/>
      <c r="V480" s="48"/>
    </row>
    <row r="481" spans="3:22">
      <c r="C481" s="44"/>
      <c r="D481" s="44"/>
      <c r="E481" s="44"/>
      <c r="F481" s="45"/>
      <c r="G481" s="46"/>
      <c r="H481" s="148"/>
      <c r="I481" s="91"/>
      <c r="J481" s="92"/>
      <c r="K481" s="89"/>
      <c r="L481" s="41"/>
      <c r="M481" s="41"/>
      <c r="N481" s="48"/>
      <c r="O481" s="48"/>
      <c r="P481" s="48"/>
      <c r="Q481" s="45"/>
      <c r="R481" s="48"/>
      <c r="S481" s="48"/>
      <c r="T481" s="48"/>
      <c r="U481" s="48"/>
      <c r="V481" s="48"/>
    </row>
    <row r="482" spans="3:22">
      <c r="C482" s="44"/>
      <c r="D482" s="44"/>
      <c r="E482" s="44"/>
      <c r="F482" s="45"/>
      <c r="G482" s="46"/>
      <c r="H482" s="148"/>
      <c r="I482" s="91"/>
      <c r="J482" s="92"/>
      <c r="K482" s="89"/>
      <c r="L482" s="41"/>
      <c r="M482" s="41"/>
      <c r="N482" s="48"/>
      <c r="O482" s="48"/>
      <c r="P482" s="48"/>
      <c r="Q482" s="45"/>
      <c r="R482" s="48"/>
      <c r="S482" s="48"/>
      <c r="T482" s="48"/>
      <c r="U482" s="48"/>
      <c r="V482" s="48"/>
    </row>
    <row r="483" spans="3:22">
      <c r="C483" s="44"/>
      <c r="D483" s="44"/>
      <c r="E483" s="44"/>
      <c r="F483" s="45"/>
      <c r="G483" s="46"/>
      <c r="H483" s="148"/>
      <c r="I483" s="91"/>
      <c r="J483" s="92"/>
      <c r="K483" s="89"/>
      <c r="L483" s="41"/>
      <c r="M483" s="41"/>
      <c r="N483" s="48"/>
      <c r="O483" s="48"/>
      <c r="P483" s="48"/>
      <c r="Q483" s="45"/>
      <c r="R483" s="48"/>
      <c r="S483" s="48"/>
      <c r="T483" s="48"/>
      <c r="U483" s="48"/>
      <c r="V483" s="48"/>
    </row>
    <row r="484" spans="3:22">
      <c r="C484" s="44"/>
      <c r="D484" s="44"/>
      <c r="E484" s="44"/>
      <c r="F484" s="45"/>
      <c r="G484" s="46"/>
      <c r="H484" s="148"/>
      <c r="I484" s="91"/>
      <c r="J484" s="92"/>
      <c r="K484" s="89"/>
      <c r="L484" s="41"/>
      <c r="M484" s="41"/>
      <c r="N484" s="48"/>
      <c r="O484" s="48"/>
      <c r="P484" s="48"/>
      <c r="Q484" s="45"/>
      <c r="R484" s="48"/>
      <c r="S484" s="48"/>
      <c r="T484" s="48"/>
      <c r="U484" s="48"/>
      <c r="V484" s="48"/>
    </row>
    <row r="485" spans="3:22">
      <c r="C485" s="44"/>
      <c r="D485" s="44"/>
      <c r="E485" s="44"/>
      <c r="F485" s="45"/>
      <c r="G485" s="46"/>
      <c r="H485" s="148"/>
      <c r="I485" s="91"/>
      <c r="J485" s="92"/>
      <c r="K485" s="89"/>
      <c r="L485" s="41"/>
      <c r="M485" s="41"/>
      <c r="N485" s="48"/>
      <c r="O485" s="48"/>
      <c r="P485" s="48"/>
      <c r="Q485" s="45"/>
      <c r="R485" s="48"/>
      <c r="S485" s="48"/>
      <c r="T485" s="48"/>
      <c r="U485" s="48"/>
      <c r="V485" s="48"/>
    </row>
    <row r="486" spans="3:22">
      <c r="C486" s="44"/>
      <c r="D486" s="44"/>
      <c r="E486" s="44"/>
      <c r="F486" s="45"/>
      <c r="G486" s="46"/>
      <c r="H486" s="148"/>
      <c r="I486" s="91"/>
      <c r="J486" s="92"/>
      <c r="K486" s="89"/>
      <c r="L486" s="41"/>
      <c r="M486" s="41"/>
      <c r="N486" s="48"/>
      <c r="O486" s="48"/>
      <c r="P486" s="48"/>
      <c r="Q486" s="45"/>
      <c r="R486" s="48"/>
      <c r="S486" s="48"/>
      <c r="T486" s="48"/>
      <c r="U486" s="48"/>
      <c r="V486" s="48"/>
    </row>
    <row r="487" spans="3:22">
      <c r="C487" s="44"/>
      <c r="D487" s="44"/>
      <c r="E487" s="44"/>
      <c r="F487" s="45"/>
      <c r="G487" s="46"/>
      <c r="H487" s="148"/>
      <c r="I487" s="91"/>
      <c r="J487" s="92"/>
      <c r="K487" s="89"/>
      <c r="L487" s="41"/>
      <c r="M487" s="41"/>
      <c r="N487" s="48"/>
      <c r="O487" s="48"/>
      <c r="P487" s="48"/>
      <c r="Q487" s="45"/>
      <c r="R487" s="48"/>
      <c r="S487" s="48"/>
      <c r="T487" s="48"/>
      <c r="U487" s="48"/>
      <c r="V487" s="48"/>
    </row>
    <row r="488" spans="3:22">
      <c r="C488" s="44"/>
      <c r="D488" s="44"/>
      <c r="E488" s="44"/>
      <c r="F488" s="45"/>
      <c r="G488" s="46"/>
      <c r="H488" s="148"/>
      <c r="I488" s="91"/>
      <c r="J488" s="92"/>
      <c r="K488" s="89"/>
      <c r="L488" s="41"/>
      <c r="M488" s="41"/>
      <c r="N488" s="48"/>
      <c r="O488" s="48"/>
      <c r="P488" s="48"/>
      <c r="Q488" s="45"/>
      <c r="R488" s="48"/>
      <c r="S488" s="48"/>
      <c r="T488" s="48"/>
      <c r="U488" s="48"/>
      <c r="V488" s="48"/>
    </row>
    <row r="489" spans="3:22">
      <c r="C489" s="44"/>
      <c r="D489" s="44"/>
      <c r="E489" s="44"/>
      <c r="F489" s="45"/>
      <c r="G489" s="46"/>
      <c r="H489" s="148"/>
      <c r="I489" s="91"/>
      <c r="J489" s="92"/>
      <c r="K489" s="89"/>
      <c r="L489" s="41"/>
      <c r="M489" s="41"/>
      <c r="N489" s="48"/>
      <c r="O489" s="48"/>
      <c r="P489" s="48"/>
      <c r="Q489" s="45"/>
      <c r="R489" s="48"/>
      <c r="S489" s="48"/>
      <c r="T489" s="48"/>
      <c r="U489" s="48"/>
      <c r="V489" s="48"/>
    </row>
    <row r="490" spans="3:22">
      <c r="C490" s="44"/>
      <c r="D490" s="44"/>
      <c r="E490" s="44"/>
      <c r="F490" s="45"/>
      <c r="G490" s="46"/>
      <c r="H490" s="148"/>
      <c r="I490" s="91"/>
      <c r="J490" s="92"/>
      <c r="K490" s="89"/>
      <c r="L490" s="41"/>
      <c r="M490" s="41"/>
      <c r="N490" s="48"/>
      <c r="O490" s="48"/>
      <c r="P490" s="48"/>
      <c r="Q490" s="45"/>
      <c r="R490" s="48"/>
      <c r="S490" s="48"/>
      <c r="T490" s="48"/>
      <c r="U490" s="48"/>
      <c r="V490" s="48"/>
    </row>
    <row r="491" spans="3:22">
      <c r="C491" s="44"/>
      <c r="D491" s="44"/>
      <c r="E491" s="44"/>
      <c r="F491" s="45"/>
      <c r="G491" s="46"/>
      <c r="H491" s="148"/>
      <c r="I491" s="91"/>
      <c r="J491" s="92"/>
      <c r="K491" s="89"/>
      <c r="L491" s="41"/>
      <c r="M491" s="41"/>
      <c r="N491" s="48"/>
      <c r="O491" s="48"/>
      <c r="P491" s="48"/>
      <c r="Q491" s="45"/>
      <c r="R491" s="48"/>
      <c r="S491" s="48"/>
      <c r="T491" s="48"/>
      <c r="U491" s="48"/>
      <c r="V491" s="48"/>
    </row>
    <row r="492" spans="3:22">
      <c r="C492" s="44"/>
      <c r="D492" s="44"/>
      <c r="E492" s="44"/>
      <c r="F492" s="45"/>
      <c r="G492" s="46"/>
      <c r="H492" s="148"/>
      <c r="I492" s="91"/>
      <c r="J492" s="92"/>
      <c r="K492" s="89"/>
      <c r="L492" s="41"/>
      <c r="M492" s="41"/>
      <c r="N492" s="48"/>
      <c r="O492" s="48"/>
      <c r="P492" s="48"/>
      <c r="Q492" s="45"/>
      <c r="R492" s="48"/>
      <c r="S492" s="48"/>
      <c r="T492" s="48"/>
      <c r="U492" s="48"/>
      <c r="V492" s="48"/>
    </row>
    <row r="493" spans="3:22">
      <c r="C493" s="44"/>
      <c r="D493" s="44"/>
      <c r="E493" s="44"/>
      <c r="F493" s="45"/>
      <c r="G493" s="46"/>
      <c r="H493" s="148"/>
      <c r="I493" s="91"/>
      <c r="J493" s="92"/>
      <c r="K493" s="89"/>
      <c r="L493" s="41"/>
      <c r="M493" s="41"/>
      <c r="N493" s="48"/>
      <c r="O493" s="48"/>
      <c r="P493" s="48"/>
      <c r="Q493" s="45"/>
      <c r="R493" s="48"/>
      <c r="S493" s="48"/>
      <c r="T493" s="48"/>
      <c r="U493" s="48"/>
      <c r="V493" s="48"/>
    </row>
    <row r="494" spans="3:22">
      <c r="C494" s="44"/>
      <c r="D494" s="44"/>
      <c r="E494" s="44"/>
      <c r="F494" s="45"/>
      <c r="G494" s="46"/>
      <c r="H494" s="148"/>
      <c r="I494" s="91"/>
      <c r="J494" s="92"/>
      <c r="K494" s="89"/>
      <c r="L494" s="41"/>
      <c r="M494" s="41"/>
      <c r="N494" s="48"/>
      <c r="O494" s="48"/>
      <c r="P494" s="48"/>
      <c r="Q494" s="45"/>
      <c r="R494" s="48"/>
      <c r="S494" s="48"/>
      <c r="T494" s="48"/>
      <c r="U494" s="48"/>
      <c r="V494" s="48"/>
    </row>
    <row r="495" spans="3:22" ht="15" customHeight="1">
      <c r="C495" s="44"/>
      <c r="D495" s="44"/>
      <c r="E495" s="44"/>
      <c r="F495" s="45"/>
      <c r="G495" s="46"/>
      <c r="H495" s="148"/>
      <c r="I495" s="91"/>
      <c r="J495" s="92"/>
      <c r="K495" s="89"/>
      <c r="L495" s="41"/>
      <c r="M495" s="41"/>
      <c r="N495" s="48"/>
      <c r="O495" s="48"/>
      <c r="P495" s="48"/>
      <c r="Q495" s="45"/>
      <c r="R495" s="48"/>
      <c r="S495" s="48"/>
      <c r="T495" s="48"/>
      <c r="U495" s="48"/>
      <c r="V495" s="48"/>
    </row>
    <row r="496" spans="3:22" ht="15" customHeight="1">
      <c r="C496" s="44"/>
      <c r="D496" s="44"/>
      <c r="E496" s="44"/>
      <c r="F496" s="45"/>
      <c r="G496" s="46"/>
      <c r="H496" s="148"/>
      <c r="I496" s="91"/>
      <c r="J496" s="92"/>
      <c r="K496" s="89"/>
      <c r="L496" s="41"/>
      <c r="M496" s="41"/>
      <c r="N496" s="48"/>
      <c r="O496" s="48"/>
      <c r="P496" s="48"/>
      <c r="Q496" s="45"/>
      <c r="R496" s="48"/>
      <c r="S496" s="48"/>
      <c r="T496" s="48"/>
      <c r="U496" s="48"/>
      <c r="V496" s="48"/>
    </row>
    <row r="497" spans="3:22" ht="15" customHeight="1">
      <c r="C497" s="44"/>
      <c r="D497" s="44"/>
      <c r="E497" s="44"/>
      <c r="F497" s="45"/>
      <c r="G497" s="46"/>
      <c r="H497" s="148"/>
      <c r="I497" s="91"/>
      <c r="J497" s="92"/>
      <c r="K497" s="89"/>
      <c r="L497" s="41"/>
      <c r="M497" s="41"/>
      <c r="N497" s="48"/>
      <c r="O497" s="48"/>
      <c r="P497" s="48"/>
      <c r="Q497" s="45"/>
      <c r="R497" s="48"/>
      <c r="S497" s="48"/>
      <c r="T497" s="48"/>
      <c r="U497" s="48"/>
      <c r="V497" s="48"/>
    </row>
    <row r="498" spans="3:22">
      <c r="C498" s="44"/>
      <c r="D498" s="44"/>
      <c r="E498" s="44"/>
      <c r="F498" s="45"/>
      <c r="G498" s="46"/>
      <c r="H498" s="148"/>
      <c r="I498" s="91"/>
      <c r="J498" s="92"/>
      <c r="K498" s="89"/>
      <c r="L498" s="41"/>
      <c r="M498" s="41"/>
      <c r="N498" s="48"/>
      <c r="O498" s="48"/>
      <c r="P498" s="48"/>
      <c r="Q498" s="45"/>
      <c r="R498" s="48"/>
      <c r="S498" s="48"/>
      <c r="T498" s="48"/>
      <c r="U498" s="48"/>
      <c r="V498" s="48"/>
    </row>
    <row r="499" spans="3:22">
      <c r="C499" s="44"/>
      <c r="D499" s="44"/>
      <c r="E499" s="44"/>
      <c r="F499" s="45"/>
      <c r="G499" s="46"/>
      <c r="H499" s="148"/>
      <c r="I499" s="91"/>
      <c r="J499" s="92"/>
      <c r="K499" s="89"/>
      <c r="L499" s="41"/>
      <c r="M499" s="41"/>
      <c r="N499" s="48"/>
      <c r="O499" s="48"/>
      <c r="P499" s="48"/>
      <c r="Q499" s="45"/>
      <c r="R499" s="48"/>
      <c r="S499" s="48"/>
      <c r="T499" s="48"/>
      <c r="U499" s="48"/>
      <c r="V499" s="48"/>
    </row>
    <row r="500" spans="3:22">
      <c r="C500" s="44"/>
      <c r="D500" s="44"/>
      <c r="E500" s="44"/>
      <c r="F500" s="45"/>
      <c r="G500" s="46"/>
      <c r="H500" s="148"/>
      <c r="I500" s="91"/>
      <c r="J500" s="92"/>
      <c r="K500" s="89"/>
      <c r="L500" s="41"/>
      <c r="M500" s="41"/>
      <c r="N500" s="48"/>
      <c r="O500" s="48"/>
      <c r="P500" s="48"/>
      <c r="Q500" s="45"/>
      <c r="R500" s="48"/>
      <c r="S500" s="48"/>
      <c r="T500" s="48"/>
      <c r="U500" s="48"/>
      <c r="V500" s="48"/>
    </row>
    <row r="501" spans="3:22">
      <c r="C501" s="44"/>
      <c r="D501" s="44"/>
      <c r="E501" s="44"/>
      <c r="F501" s="45"/>
      <c r="G501" s="46"/>
      <c r="H501" s="148"/>
      <c r="I501" s="91"/>
      <c r="J501" s="92"/>
      <c r="K501" s="89"/>
      <c r="L501" s="41"/>
      <c r="M501" s="41"/>
      <c r="N501" s="48"/>
      <c r="O501" s="48"/>
      <c r="P501" s="48"/>
      <c r="Q501" s="45"/>
      <c r="R501" s="48"/>
      <c r="S501" s="48"/>
      <c r="T501" s="48"/>
      <c r="U501" s="48"/>
      <c r="V501" s="48"/>
    </row>
    <row r="502" spans="3:22">
      <c r="C502" s="44"/>
      <c r="D502" s="44"/>
      <c r="E502" s="44"/>
      <c r="F502" s="45"/>
      <c r="G502" s="46"/>
      <c r="H502" s="148"/>
      <c r="I502" s="91"/>
      <c r="J502" s="92"/>
      <c r="K502" s="89"/>
      <c r="L502" s="41"/>
      <c r="M502" s="41"/>
      <c r="N502" s="48"/>
      <c r="O502" s="48"/>
      <c r="P502" s="48"/>
      <c r="Q502" s="45"/>
      <c r="R502" s="48"/>
      <c r="S502" s="48"/>
      <c r="T502" s="48"/>
      <c r="U502" s="48"/>
      <c r="V502" s="48"/>
    </row>
    <row r="503" spans="3:22">
      <c r="C503" s="44"/>
      <c r="D503" s="44"/>
      <c r="E503" s="44"/>
      <c r="F503" s="45"/>
      <c r="G503" s="46"/>
      <c r="H503" s="148"/>
      <c r="I503" s="91"/>
      <c r="J503" s="92"/>
      <c r="K503" s="89"/>
      <c r="L503" s="41"/>
      <c r="M503" s="41"/>
      <c r="N503" s="48"/>
      <c r="O503" s="48"/>
      <c r="P503" s="48"/>
      <c r="Q503" s="45"/>
      <c r="R503" s="48"/>
      <c r="S503" s="48"/>
      <c r="T503" s="48"/>
      <c r="U503" s="48"/>
      <c r="V503" s="48"/>
    </row>
    <row r="504" spans="3:22">
      <c r="C504" s="44"/>
      <c r="D504" s="44"/>
      <c r="E504" s="44"/>
      <c r="F504" s="45"/>
      <c r="G504" s="46"/>
      <c r="H504" s="148"/>
      <c r="I504" s="91"/>
      <c r="J504" s="92"/>
      <c r="K504" s="89"/>
      <c r="L504" s="41"/>
      <c r="M504" s="41"/>
      <c r="N504" s="48"/>
      <c r="O504" s="48"/>
      <c r="P504" s="48"/>
      <c r="Q504" s="45"/>
      <c r="R504" s="48"/>
      <c r="S504" s="48"/>
      <c r="T504" s="48"/>
      <c r="U504" s="48"/>
      <c r="V504" s="48"/>
    </row>
    <row r="505" spans="3:22">
      <c r="C505" s="44"/>
      <c r="D505" s="44"/>
      <c r="E505" s="44"/>
      <c r="F505" s="45"/>
      <c r="G505" s="46"/>
      <c r="H505" s="148"/>
      <c r="I505" s="91"/>
      <c r="J505" s="92"/>
      <c r="K505" s="89"/>
      <c r="L505" s="41"/>
      <c r="M505" s="41"/>
      <c r="N505" s="48"/>
      <c r="O505" s="48"/>
      <c r="P505" s="48"/>
      <c r="Q505" s="45"/>
      <c r="R505" s="48"/>
      <c r="S505" s="48"/>
      <c r="T505" s="48"/>
      <c r="U505" s="48"/>
      <c r="V505" s="48"/>
    </row>
    <row r="506" spans="3:22">
      <c r="C506" s="44"/>
      <c r="D506" s="44"/>
      <c r="E506" s="44"/>
      <c r="F506" s="45"/>
      <c r="G506" s="46"/>
      <c r="H506" s="148"/>
      <c r="I506" s="91"/>
      <c r="J506" s="92"/>
      <c r="K506" s="89"/>
      <c r="L506" s="41"/>
      <c r="M506" s="41"/>
      <c r="N506" s="48"/>
      <c r="O506" s="48"/>
      <c r="P506" s="48"/>
      <c r="Q506" s="45"/>
      <c r="R506" s="48"/>
      <c r="S506" s="48"/>
      <c r="T506" s="48"/>
      <c r="U506" s="48"/>
      <c r="V506" s="48"/>
    </row>
    <row r="507" spans="3:22">
      <c r="C507" s="44"/>
      <c r="D507" s="44"/>
      <c r="E507" s="44"/>
      <c r="F507" s="45"/>
      <c r="G507" s="46"/>
      <c r="H507" s="148"/>
      <c r="I507" s="91"/>
      <c r="J507" s="92"/>
      <c r="K507" s="89"/>
      <c r="L507" s="41"/>
      <c r="M507" s="41"/>
      <c r="N507" s="48"/>
      <c r="O507" s="48"/>
      <c r="P507" s="48"/>
      <c r="Q507" s="45"/>
      <c r="R507" s="48"/>
      <c r="S507" s="48"/>
      <c r="T507" s="48"/>
      <c r="U507" s="48"/>
      <c r="V507" s="48"/>
    </row>
    <row r="508" spans="3:22">
      <c r="C508" s="44"/>
      <c r="D508" s="44"/>
      <c r="E508" s="44"/>
      <c r="F508" s="45"/>
      <c r="G508" s="46"/>
      <c r="H508" s="148"/>
      <c r="I508" s="91"/>
      <c r="J508" s="92"/>
      <c r="K508" s="89"/>
      <c r="L508" s="41"/>
      <c r="M508" s="41"/>
      <c r="N508" s="48"/>
      <c r="O508" s="48"/>
      <c r="P508" s="48"/>
      <c r="Q508" s="45"/>
      <c r="R508" s="48"/>
      <c r="S508" s="48"/>
      <c r="T508" s="48"/>
      <c r="U508" s="48"/>
      <c r="V508" s="48"/>
    </row>
    <row r="518" ht="15" customHeight="1"/>
    <row r="519" ht="15" customHeight="1"/>
    <row r="558" spans="12:13">
      <c r="L558" s="19"/>
      <c r="M558" s="19"/>
    </row>
    <row r="559" spans="12:13">
      <c r="L559" s="19"/>
      <c r="M559" s="19"/>
    </row>
    <row r="560" spans="12:13">
      <c r="L560" s="19"/>
      <c r="M560" s="19"/>
    </row>
    <row r="561" spans="12:13">
      <c r="L561" s="19"/>
      <c r="M561" s="19"/>
    </row>
    <row r="562" spans="12:13">
      <c r="L562" s="19"/>
      <c r="M562" s="19"/>
    </row>
    <row r="563" spans="12:13">
      <c r="L563" s="19"/>
      <c r="M563" s="19"/>
    </row>
    <row r="564" spans="12:13">
      <c r="L564" s="19"/>
      <c r="M564" s="19"/>
    </row>
    <row r="565" spans="12:13">
      <c r="L565" s="19"/>
      <c r="M565" s="19"/>
    </row>
    <row r="566" spans="12:13">
      <c r="L566" s="19"/>
      <c r="M566" s="19"/>
    </row>
    <row r="567" spans="12:13">
      <c r="L567" s="19"/>
      <c r="M567" s="19"/>
    </row>
    <row r="568" spans="12:13">
      <c r="L568" s="19"/>
      <c r="M568" s="19"/>
    </row>
    <row r="569" spans="12:13">
      <c r="L569" s="19"/>
      <c r="M569" s="19"/>
    </row>
    <row r="570" spans="12:13">
      <c r="L570" s="19"/>
      <c r="M570" s="19"/>
    </row>
    <row r="571" spans="12:13">
      <c r="L571" s="19"/>
      <c r="M571" s="19"/>
    </row>
    <row r="572" spans="12:13">
      <c r="L572" s="19"/>
      <c r="M572" s="19"/>
    </row>
    <row r="573" spans="12:13">
      <c r="L573" s="19"/>
      <c r="M573" s="19"/>
    </row>
    <row r="574" spans="12:13">
      <c r="L574" s="19"/>
      <c r="M574" s="19"/>
    </row>
    <row r="575" spans="12:13">
      <c r="L575" s="19"/>
      <c r="M575" s="19"/>
    </row>
    <row r="576" spans="12:13">
      <c r="L576" s="19"/>
      <c r="M576" s="19"/>
    </row>
    <row r="577" spans="12:13">
      <c r="L577" s="19"/>
      <c r="M577" s="19"/>
    </row>
    <row r="578" spans="12:13">
      <c r="L578" s="19"/>
      <c r="M578" s="19"/>
    </row>
    <row r="579" spans="12:13">
      <c r="L579" s="19"/>
      <c r="M579" s="19"/>
    </row>
    <row r="580" spans="12:13">
      <c r="L580" s="19"/>
      <c r="M580" s="19"/>
    </row>
    <row r="581" spans="12:13">
      <c r="L581" s="19"/>
      <c r="M581" s="19"/>
    </row>
    <row r="582" spans="12:13">
      <c r="L582" s="19"/>
      <c r="M582" s="19"/>
    </row>
    <row r="583" spans="12:13">
      <c r="L583" s="19"/>
      <c r="M583" s="19"/>
    </row>
    <row r="584" spans="12:13">
      <c r="L584" s="19"/>
      <c r="M584" s="19"/>
    </row>
    <row r="585" spans="12:13">
      <c r="L585" s="19"/>
      <c r="M585" s="19"/>
    </row>
    <row r="586" spans="12:13">
      <c r="L586" s="19"/>
      <c r="M586" s="19"/>
    </row>
    <row r="587" spans="12:13">
      <c r="L587" s="19"/>
      <c r="M587" s="19"/>
    </row>
    <row r="588" spans="12:13">
      <c r="L588" s="19"/>
      <c r="M588" s="19"/>
    </row>
    <row r="589" spans="12:13">
      <c r="L589" s="19"/>
      <c r="M589" s="19"/>
    </row>
    <row r="590" spans="12:13">
      <c r="L590" s="19"/>
      <c r="M590" s="19"/>
    </row>
    <row r="591" spans="12:13">
      <c r="L591" s="19"/>
      <c r="M591" s="19"/>
    </row>
    <row r="592" spans="12:13">
      <c r="L592" s="19"/>
      <c r="M592" s="19"/>
    </row>
    <row r="593" spans="12:13">
      <c r="L593" s="19"/>
      <c r="M593" s="19"/>
    </row>
    <row r="594" spans="12:13">
      <c r="L594" s="19"/>
      <c r="M594" s="19"/>
    </row>
    <row r="595" spans="12:13">
      <c r="L595" s="19"/>
      <c r="M595" s="19"/>
    </row>
    <row r="596" spans="12:13">
      <c r="L596" s="19"/>
      <c r="M596" s="19"/>
    </row>
    <row r="597" spans="12:13">
      <c r="L597" s="19"/>
      <c r="M597" s="19"/>
    </row>
    <row r="598" spans="12:13">
      <c r="L598" s="19"/>
      <c r="M598" s="19"/>
    </row>
    <row r="599" spans="12:13">
      <c r="L599" s="19"/>
      <c r="M599" s="19"/>
    </row>
    <row r="600" spans="12:13">
      <c r="L600" s="19"/>
      <c r="M600" s="19"/>
    </row>
    <row r="601" spans="12:13">
      <c r="L601" s="19"/>
      <c r="M601" s="19"/>
    </row>
    <row r="602" spans="12:13">
      <c r="L602" s="19"/>
      <c r="M602" s="19"/>
    </row>
    <row r="603" spans="12:13">
      <c r="L603" s="19"/>
      <c r="M603" s="19"/>
    </row>
    <row r="604" spans="12:13">
      <c r="L604" s="19"/>
      <c r="M604" s="19"/>
    </row>
    <row r="605" spans="12:13">
      <c r="L605" s="19"/>
      <c r="M605" s="19"/>
    </row>
    <row r="606" spans="12:13">
      <c r="L606" s="19"/>
      <c r="M606" s="19"/>
    </row>
    <row r="607" spans="12:13">
      <c r="L607" s="19"/>
      <c r="M607" s="19"/>
    </row>
    <row r="608" spans="12:13">
      <c r="L608" s="19"/>
      <c r="M608" s="19"/>
    </row>
    <row r="609" spans="12:13">
      <c r="L609" s="19"/>
      <c r="M609" s="19"/>
    </row>
    <row r="610" spans="12:13">
      <c r="L610" s="19"/>
      <c r="M610" s="19"/>
    </row>
    <row r="611" spans="12:13">
      <c r="L611" s="19"/>
      <c r="M611" s="19"/>
    </row>
    <row r="612" spans="12:13">
      <c r="L612" s="19"/>
      <c r="M612" s="19"/>
    </row>
    <row r="613" spans="12:13">
      <c r="L613" s="19"/>
      <c r="M613" s="19"/>
    </row>
  </sheetData>
  <mergeCells count="31">
    <mergeCell ref="C5:C6"/>
    <mergeCell ref="G5:G6"/>
    <mergeCell ref="N5:N6"/>
    <mergeCell ref="N8:V19"/>
    <mergeCell ref="D8:D9"/>
    <mergeCell ref="C8:C9"/>
    <mergeCell ref="D11:D12"/>
    <mergeCell ref="C11:C12"/>
    <mergeCell ref="D14:D15"/>
    <mergeCell ref="C14:C15"/>
    <mergeCell ref="D17:D18"/>
    <mergeCell ref="C17:C18"/>
    <mergeCell ref="N22:Q22"/>
    <mergeCell ref="W25:Y25"/>
    <mergeCell ref="C23:K23"/>
    <mergeCell ref="N23:V23"/>
    <mergeCell ref="C32:K32"/>
    <mergeCell ref="C24:K24"/>
    <mergeCell ref="N24:V24"/>
    <mergeCell ref="C31:K31"/>
    <mergeCell ref="C25:K25"/>
    <mergeCell ref="N25:V25"/>
    <mergeCell ref="N224:V224"/>
    <mergeCell ref="N50:V50"/>
    <mergeCell ref="N157:V157"/>
    <mergeCell ref="N174:V174"/>
    <mergeCell ref="N199:V199"/>
    <mergeCell ref="N55:V55"/>
    <mergeCell ref="N80:V80"/>
    <mergeCell ref="N105:V105"/>
    <mergeCell ref="N130:V130"/>
  </mergeCells>
  <conditionalFormatting sqref="B26:K30 C32:K165 B33:B68 M69:M79 Q69:R79 T69:T79 B70:B106 N80:V80 M81:M104 Q81:R104 T81:T104 N105:V105 M106:M129 Q106:R129 T106:T129 B108:B136 N130:V130 M131:M154 Q131:R154 T131:T154 B138:B165 N156 N157:V157 M158:M165 Q158:R165 T158:T165 M167:M173 Q167:R173 T167:T173 C167:K385 B169:B188 N174:V174 M175:M198 Q175:R198 T175:T198 B190:B209 N199:V199 M200:M223 Q200:R223 T200:T223 B211:B226 N224:V224 M225:M248 Q225:R248 T225:T248 B230:B249 N250:V250 M251:M258 Q251:R258 T251:T258 B251:B274 N260:V260 R261:R316 T261:T316 B276:B295 B298:B327 C387:K701">
    <cfRule type="expression" dxfId="55" priority="95">
      <formula>AND($J26&gt;0,$K26=0)</formula>
    </cfRule>
  </conditionalFormatting>
  <conditionalFormatting sqref="C25:K25">
    <cfRule type="expression" dxfId="54" priority="1">
      <formula>AND($J25&gt;0,$K25=0)</formula>
    </cfRule>
  </conditionalFormatting>
  <conditionalFormatting sqref="M30 Q30:R30 T30">
    <cfRule type="expression" dxfId="53" priority="113">
      <formula>AND(#REF!&gt;0,#REF!=0)</formula>
    </cfRule>
  </conditionalFormatting>
  <conditionalFormatting sqref="M68 Q68:R68 T68 M166 Q166:R166 T166">
    <cfRule type="expression" dxfId="52" priority="110">
      <formula>AND(#REF!&gt;0,#REF!=0)</formula>
    </cfRule>
  </conditionalFormatting>
  <conditionalFormatting sqref="N26:P26 S26 U26:V49 N27:S48 N49:P49 R49:S49 N51:P54 R51:S54 U51:V54 N56:P79 R56:S79 U56:V79 N81:P104 R81:S104 U81:V104 N106:P129 R106:S129 U106:V129 N131:P154 R131:S154 U131:V154 N155:V155 O156:V156 N158:P173 R158:S173 U158:V173 N175:P198 R175:S198 U175:V198 N200:P223 R200:S223 U200:V223 N225:P248 R225:S248 U225:V248 N249:V249 N251:P258 R251:S258 U251:V258 N259:V259 N261:S316 U261:V316 N317:V701">
    <cfRule type="expression" dxfId="51" priority="94">
      <formula>AND($U26&gt;0, $V26=0)</formula>
    </cfRule>
  </conditionalFormatting>
  <conditionalFormatting sqref="N24:V24">
    <cfRule type="expression" dxfId="50" priority="46">
      <formula>AND($J24&gt;0,$K24=0)</formula>
    </cfRule>
  </conditionalFormatting>
  <conditionalFormatting sqref="N25:V25 M26:M29 Q26:R29 T26:T29 M31:M49 Q31:R49 T31:T49 N50:V50 M51:M54 Q51:R54 T51:T54 N55:V55 M56:M67 Q56:R67 T56:T67">
    <cfRule type="expression" dxfId="49" priority="100">
      <formula>AND($J26&gt;0,$K26=0)</formula>
    </cfRule>
  </conditionalFormatting>
  <dataValidations xWindow="598" yWindow="474" count="28">
    <dataValidation type="list" allowBlank="1" showInputMessage="1" showErrorMessage="1" promptTitle="Blend" prompt="Please select the % of cotton in the product from the list." sqref="S22" xr:uid="{00000000-0002-0000-0200-000000000000}">
      <formula1>Blends</formula1>
    </dataValidation>
    <dataValidation type="list" allowBlank="1" showInputMessage="1" showErrorMessage="1" sqref="N131:N154" xr:uid="{00000000-0002-0000-0200-000001000000}">
      <formula1>Product_BathSheets</formula1>
    </dataValidation>
    <dataValidation type="list" allowBlank="1" showInputMessage="1" showErrorMessage="1" sqref="C298:C327" xr:uid="{00000000-0002-0000-0200-000002000000}">
      <formula1>Product_Schoolwear</formula1>
    </dataValidation>
    <dataValidation type="list" allowBlank="1" showInputMessage="1" showErrorMessage="1" sqref="C138:C165" xr:uid="{00000000-0002-0000-0200-000003000000}">
      <formula1>olderboys</formula1>
    </dataValidation>
    <dataValidation type="list" allowBlank="1" showInputMessage="1" showErrorMessage="1" sqref="C108:C135" xr:uid="{00000000-0002-0000-0200-000004000000}">
      <formula1>Product_YoungerBoys</formula1>
    </dataValidation>
    <dataValidation type="list" allowBlank="1" showInputMessage="1" showErrorMessage="1" sqref="C70:C105" xr:uid="{00000000-0002-0000-0200-000005000000}">
      <formula1>oldergirls</formula1>
    </dataValidation>
    <dataValidation type="list" allowBlank="1" showInputMessage="1" showErrorMessage="1" sqref="C33:C68" xr:uid="{00000000-0002-0000-0200-000006000000}">
      <formula1>Product_YoungerGirls</formula1>
    </dataValidation>
    <dataValidation type="list" allowBlank="1" showInputMessage="1" showErrorMessage="1" sqref="C26:C30" xr:uid="{00000000-0002-0000-0200-000007000000}">
      <formula1>Product_Babywear</formula1>
    </dataValidation>
    <dataValidation type="list" allowBlank="1" showInputMessage="1" showErrorMessage="1" sqref="N26:N49" xr:uid="{00000000-0002-0000-0200-000008000000}">
      <formula1>Product_FaceCloths</formula1>
    </dataValidation>
    <dataValidation type="list" allowBlank="1" showInputMessage="1" showErrorMessage="1" sqref="C169:C188" xr:uid="{00000000-0002-0000-0200-000009000000}">
      <formula1>Product_WUnderwearNightwear</formula1>
    </dataValidation>
    <dataValidation type="list" allowBlank="1" showInputMessage="1" showErrorMessage="1" sqref="C190:C209" xr:uid="{00000000-0002-0000-0200-00000A000000}">
      <formula1>Product_WTopsShirts</formula1>
    </dataValidation>
    <dataValidation type="list" allowBlank="1" showInputMessage="1" showErrorMessage="1" sqref="C211:C226" xr:uid="{00000000-0002-0000-0200-00000B000000}">
      <formula1>Product_WBottoms</formula1>
    </dataValidation>
    <dataValidation type="list" allowBlank="1" showInputMessage="1" showErrorMessage="1" sqref="C230:C249" xr:uid="{00000000-0002-0000-0200-00000C000000}">
      <formula1>Product_MUnderwearNightwear</formula1>
    </dataValidation>
    <dataValidation type="list" allowBlank="1" showInputMessage="1" showErrorMessage="1" sqref="C251:C274" xr:uid="{00000000-0002-0000-0200-00000D000000}">
      <formula1>Product_MTopsShirts</formula1>
    </dataValidation>
    <dataValidation type="list" allowBlank="1" showInputMessage="1" showErrorMessage="1" sqref="C276:C295" xr:uid="{00000000-0002-0000-0200-00000E000000}">
      <formula1>Product_MBottoms</formula1>
    </dataValidation>
    <dataValidation type="list" allowBlank="1" showInputMessage="1" showErrorMessage="1" sqref="N51:N54" xr:uid="{00000000-0002-0000-0200-00000F000000}">
      <formula1>Product_KitchenTowels</formula1>
    </dataValidation>
    <dataValidation type="list" allowBlank="1" showInputMessage="1" showErrorMessage="1" sqref="N56:N79" xr:uid="{00000000-0002-0000-0200-000010000000}">
      <formula1>Product_GuestTowels</formula1>
    </dataValidation>
    <dataValidation type="list" allowBlank="1" showInputMessage="1" showErrorMessage="1" sqref="N81:N104" xr:uid="{00000000-0002-0000-0200-000011000000}">
      <formula1>Product_HandTowels</formula1>
    </dataValidation>
    <dataValidation type="list" allowBlank="1" showInputMessage="1" showErrorMessage="1" sqref="N106:N129" xr:uid="{00000000-0002-0000-0200-000012000000}">
      <formula1>Product_BathTowels</formula1>
    </dataValidation>
    <dataValidation type="list" allowBlank="1" showInputMessage="1" showErrorMessage="1" sqref="N158:N173" xr:uid="{00000000-0002-0000-0200-000013000000}">
      <formula1>Product_DuvetCovers</formula1>
    </dataValidation>
    <dataValidation type="list" allowBlank="1" showInputMessage="1" showErrorMessage="1" sqref="N175:N198" xr:uid="{00000000-0002-0000-0200-000014000000}">
      <formula1>Product_FittedSheets</formula1>
    </dataValidation>
    <dataValidation type="list" allowBlank="1" showInputMessage="1" showErrorMessage="1" sqref="N200:N223" xr:uid="{00000000-0002-0000-0200-000015000000}">
      <formula1>Product_FlatSheets</formula1>
    </dataValidation>
    <dataValidation type="list" allowBlank="1" showInputMessage="1" showErrorMessage="1" sqref="N225:N248" xr:uid="{00000000-0002-0000-0200-000016000000}">
      <formula1>otherbedding</formula1>
    </dataValidation>
    <dataValidation type="list" allowBlank="1" showInputMessage="1" showErrorMessage="1" sqref="N251:N258" xr:uid="{00000000-0002-0000-0200-000017000000}">
      <formula1>fabric</formula1>
    </dataValidation>
    <dataValidation type="list" allowBlank="1" showInputMessage="1" showErrorMessage="1" promptTitle="Blend" prompt="Please select the % of cotton in the product from the list." sqref="H26:H30 H33:H68 H70:H106 H108:H136 H138:H165 H169:H188 H190:H209 H211:H226 H230:H249 H251:H274 H276:H295 H298:H327 H330:H385 S261:S316 S251:S258 S225:S248 S200:S223 S175:S198 S158:S173 S131:S154 S106:S129 S81:S104 S56:S79 S51:S54 S26:S49" xr:uid="{00000000-0002-0000-0200-000018000000}">
      <formula1>Ref_Blends</formula1>
    </dataValidation>
    <dataValidation type="list" allowBlank="1" showInputMessage="1" showErrorMessage="1" sqref="D298:D327 D26:D30 D33:D68 D70:D106 D108:D136 D138:D165 D169:D188 D190:D209 D211:D226 D230:D249 D251:D274 D276:D295 D330:D385" xr:uid="{00000000-0002-0000-0200-000019000000}">
      <formula1>Ref_ApparelFabricType</formula1>
    </dataValidation>
    <dataValidation type="list" allowBlank="1" showInputMessage="1" showErrorMessage="1" sqref="O251:O258 O26:O49 O51:O54 O56:O79 O81:O104 O106:O129 O131:O154 O158:O173 O175:O198 O200:O223 O225:O248 O261:O316" xr:uid="{00000000-0002-0000-0200-00001A000000}">
      <formula1>Ref_HomeFabricType</formula1>
    </dataValidation>
    <dataValidation allowBlank="1" showInputMessage="1" showErrorMessage="1" promptTitle="Number Purchased or Sold" prompt="Multipack units count as multiple products. E.g. 5pk T-shirt = 5 units." sqref="J26:J30 U225:U248 J33:J68 J70:J106 J108:J136 J138:J165 J169:J188 J190:J209 J211:J226 J230:J249 J251:J274 J276:J295 J330:J385 U26:U49 U51:U54 U56:U79 U81:U104 U106:U129 U131:U154 U158:U173 U175:U198 U200:U223 J298:J327 U251:U258 U261:U316" xr:uid="{00000000-0002-0000-0200-00001B000000}"/>
  </dataValidations>
  <hyperlinks>
    <hyperlink ref="G9" location="bookmark_clothing1" display="Babywear" xr:uid="{00000000-0004-0000-0200-000000000000}"/>
    <hyperlink ref="G10" location="bookmark_clothing2" display="Younger Girls (1 to 7 years) " xr:uid="{00000000-0004-0000-0200-000001000000}"/>
    <hyperlink ref="G11" location="bookmark_clothing3" display="Older Girls (6 - 14 years)" xr:uid="{00000000-0004-0000-0200-000002000000}"/>
    <hyperlink ref="G12" location="bookmark_clothing4" display="Younger Boys  (1 to 7 years) " xr:uid="{00000000-0004-0000-0200-000003000000}"/>
    <hyperlink ref="G13" location="bookmark_clothing5" display="Older Boys (6 - 14 years)" xr:uid="{00000000-0004-0000-0200-000004000000}"/>
    <hyperlink ref="K9" location="bookmark_homeware1" display="Towels" xr:uid="{00000000-0004-0000-0200-000005000000}"/>
    <hyperlink ref="K10" location="bookmark_homeware2" display="Bedding" xr:uid="{00000000-0004-0000-0200-000006000000}"/>
    <hyperlink ref="K12" location="bookmark_homeware4" display="Other homeware" xr:uid="{00000000-0004-0000-0200-000007000000}"/>
    <hyperlink ref="J9" location="bookmark_clothing6" display="Womenswear" xr:uid="{00000000-0004-0000-0200-000008000000}"/>
    <hyperlink ref="J10" location="bookmark_clothing7" display="Menswear" xr:uid="{00000000-0004-0000-0200-000009000000}"/>
    <hyperlink ref="J11" location="bookmark_clothing8" display="Schoolwear" xr:uid="{00000000-0004-0000-0200-00000A000000}"/>
    <hyperlink ref="J12" location="bookmark_clothing9" display="Other clothing" xr:uid="{00000000-0004-0000-0200-00000B000000}"/>
    <hyperlink ref="K11" location="bookmark_homeware3" display="Curtains &amp; carpets" xr:uid="{00000000-0004-0000-0200-00000C000000}"/>
  </hyperlink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75B843"/>
  </sheetPr>
  <dimension ref="A1:W1034"/>
  <sheetViews>
    <sheetView showGridLines="0" tabSelected="1" zoomScale="70" zoomScaleNormal="70" workbookViewId="0">
      <pane ySplit="17" topLeftCell="A18" activePane="bottomLeft" state="frozen"/>
      <selection pane="bottomLeft" activeCell="V34" sqref="V34"/>
      <selection activeCell="S17" sqref="S17"/>
    </sheetView>
  </sheetViews>
  <sheetFormatPr defaultColWidth="9.42578125" defaultRowHeight="22.5"/>
  <cols>
    <col min="1" max="1" width="4.42578125" style="299" customWidth="1"/>
    <col min="2" max="2" width="23.42578125" style="271" customWidth="1"/>
    <col min="3" max="3" width="35.5703125" style="271" bestFit="1" customWidth="1"/>
    <col min="4" max="4" width="32.5703125" style="271" bestFit="1" customWidth="1"/>
    <col min="5" max="5" width="31.5703125" style="271" customWidth="1"/>
    <col min="6" max="6" width="16.7109375" style="274" customWidth="1"/>
    <col min="7" max="7" width="25.28515625" style="274" customWidth="1"/>
    <col min="8" max="8" width="23.7109375" style="274" customWidth="1"/>
    <col min="9" max="9" width="24" style="274" customWidth="1"/>
    <col min="10" max="10" width="23.5703125" style="274" customWidth="1"/>
    <col min="11" max="11" width="29" style="273" hidden="1" customWidth="1"/>
    <col min="12" max="12" width="21.42578125" style="274" hidden="1" customWidth="1"/>
    <col min="13" max="13" width="28.42578125" style="271" hidden="1" customWidth="1"/>
    <col min="14" max="14" width="9.42578125" style="274" hidden="1" customWidth="1"/>
    <col min="15" max="15" width="30.42578125" style="271" hidden="1" customWidth="1"/>
    <col min="16" max="16" width="18.5703125" style="271" hidden="1" customWidth="1"/>
    <col min="17" max="17" width="15.42578125" style="271" hidden="1" customWidth="1"/>
    <col min="18" max="18" width="23.5703125" style="272" customWidth="1"/>
    <col min="19" max="19" width="15.42578125" style="272" customWidth="1"/>
    <col min="20" max="20" width="25.5703125" style="271" customWidth="1"/>
    <col min="21" max="21" width="28.42578125" style="271" customWidth="1"/>
    <col min="22" max="22" width="59" style="271" customWidth="1"/>
    <col min="23" max="23" width="23.5703125" style="271" customWidth="1"/>
    <col min="24" max="24" width="11.42578125" style="274" customWidth="1"/>
    <col min="25" max="16384" width="9.42578125" style="274"/>
  </cols>
  <sheetData>
    <row r="1" spans="1:23" ht="24" customHeight="1">
      <c r="A1" s="270"/>
      <c r="F1" s="271"/>
      <c r="G1" s="271"/>
      <c r="H1" s="271"/>
      <c r="I1" s="272"/>
      <c r="J1" s="272"/>
      <c r="K1" s="271"/>
      <c r="L1" s="271"/>
      <c r="M1" s="273"/>
      <c r="N1" s="271"/>
      <c r="Q1" s="274"/>
      <c r="R1" s="274"/>
      <c r="S1" s="274"/>
      <c r="T1" s="274"/>
      <c r="U1" s="274"/>
      <c r="V1" s="274"/>
      <c r="W1" s="274"/>
    </row>
    <row r="2" spans="1:23" ht="24" customHeight="1">
      <c r="A2" s="275"/>
      <c r="B2" s="274"/>
      <c r="C2" s="274"/>
      <c r="D2" s="274"/>
      <c r="E2" s="274"/>
      <c r="I2" s="276"/>
      <c r="J2" s="317" t="s">
        <v>0</v>
      </c>
      <c r="K2" s="274"/>
      <c r="M2" s="277"/>
      <c r="O2" s="274"/>
      <c r="P2" s="274"/>
      <c r="Q2" s="274"/>
      <c r="R2" s="274"/>
      <c r="S2" s="274"/>
      <c r="T2" s="274"/>
      <c r="U2" s="274"/>
      <c r="V2" s="274"/>
      <c r="W2" s="274"/>
    </row>
    <row r="3" spans="1:23" ht="24" customHeight="1">
      <c r="A3" s="278"/>
      <c r="B3" s="274"/>
      <c r="C3" s="274"/>
      <c r="D3" s="274"/>
      <c r="E3" s="274"/>
      <c r="I3" s="276"/>
      <c r="J3" s="269" t="s">
        <v>1</v>
      </c>
      <c r="K3" s="274"/>
      <c r="M3" s="277"/>
      <c r="O3" s="274"/>
      <c r="P3" s="274"/>
      <c r="Q3" s="274"/>
      <c r="R3" s="274"/>
      <c r="S3" s="274"/>
      <c r="T3" s="274"/>
      <c r="U3" s="274"/>
      <c r="V3" s="274"/>
      <c r="W3" s="274"/>
    </row>
    <row r="4" spans="1:23" ht="24" customHeight="1">
      <c r="A4" s="278"/>
      <c r="B4" s="274"/>
      <c r="C4" s="274"/>
      <c r="D4" s="274"/>
      <c r="E4" s="274"/>
      <c r="I4" s="276"/>
      <c r="J4" s="276"/>
      <c r="K4" s="274"/>
      <c r="M4" s="277"/>
      <c r="O4" s="274"/>
      <c r="P4" s="274"/>
      <c r="Q4" s="274"/>
      <c r="R4" s="274"/>
      <c r="S4" s="274"/>
      <c r="T4" s="274"/>
      <c r="U4" s="274"/>
      <c r="V4" s="274"/>
      <c r="W4" s="274"/>
    </row>
    <row r="5" spans="1:23" ht="24" customHeight="1">
      <c r="A5" s="275"/>
      <c r="B5" s="274"/>
      <c r="C5" s="274"/>
      <c r="D5" s="274"/>
      <c r="E5" s="274"/>
      <c r="I5" s="276"/>
      <c r="J5" s="276"/>
      <c r="K5" s="274"/>
      <c r="M5" s="277"/>
      <c r="O5" s="274"/>
      <c r="P5" s="274"/>
      <c r="Q5" s="274"/>
      <c r="R5" s="274"/>
      <c r="S5" s="274"/>
      <c r="T5" s="274"/>
      <c r="U5" s="274"/>
      <c r="V5" s="274"/>
      <c r="W5" s="274"/>
    </row>
    <row r="6" spans="1:23" ht="24" customHeight="1">
      <c r="A6" s="275"/>
      <c r="B6" s="274"/>
      <c r="C6" s="274"/>
      <c r="D6" s="274"/>
      <c r="E6" s="274"/>
      <c r="I6" s="276"/>
      <c r="J6" s="276"/>
      <c r="K6" s="274"/>
      <c r="M6" s="277"/>
      <c r="O6" s="274"/>
      <c r="P6" s="274"/>
      <c r="Q6" s="274"/>
      <c r="R6" s="274"/>
      <c r="S6" s="274"/>
      <c r="T6" s="274"/>
      <c r="U6" s="274"/>
      <c r="V6" s="274"/>
      <c r="W6" s="274"/>
    </row>
    <row r="7" spans="1:23" ht="24" customHeight="1">
      <c r="A7" s="275"/>
      <c r="B7" s="425" t="s">
        <v>25</v>
      </c>
      <c r="C7" s="413"/>
      <c r="D7" s="279"/>
      <c r="E7" s="279"/>
      <c r="F7" s="271"/>
      <c r="G7" s="280"/>
      <c r="H7" s="280"/>
      <c r="I7" s="281"/>
      <c r="J7" s="282"/>
      <c r="K7" s="274"/>
      <c r="L7" s="283"/>
      <c r="M7" s="284"/>
      <c r="N7" s="285"/>
      <c r="O7" s="286"/>
      <c r="P7" s="274"/>
      <c r="Q7" s="274"/>
      <c r="R7" s="274"/>
      <c r="S7" s="274"/>
      <c r="T7" s="274"/>
      <c r="U7" s="274"/>
      <c r="V7" s="274"/>
      <c r="W7" s="274"/>
    </row>
    <row r="8" spans="1:23" ht="15" customHeight="1">
      <c r="A8" s="275"/>
      <c r="B8" s="426"/>
      <c r="C8" s="414"/>
      <c r="D8" s="287"/>
      <c r="E8" s="288"/>
      <c r="F8" s="289"/>
      <c r="G8" s="280"/>
      <c r="H8" s="280"/>
      <c r="I8" s="281"/>
      <c r="J8" s="282"/>
      <c r="K8" s="274"/>
      <c r="L8" s="286"/>
      <c r="M8" s="284"/>
      <c r="N8" s="285"/>
      <c r="O8" s="286"/>
      <c r="P8" s="274"/>
      <c r="Q8" s="274"/>
      <c r="R8" s="274"/>
      <c r="S8" s="274"/>
      <c r="T8" s="274"/>
      <c r="U8" s="274"/>
      <c r="V8" s="274"/>
      <c r="W8" s="274"/>
    </row>
    <row r="9" spans="1:23" ht="15" customHeight="1">
      <c r="A9" s="275"/>
      <c r="B9" s="274"/>
      <c r="C9" s="290"/>
      <c r="D9" s="287"/>
      <c r="E9" s="288"/>
      <c r="F9" s="286"/>
      <c r="G9" s="280"/>
      <c r="H9" s="280"/>
      <c r="I9" s="281"/>
      <c r="J9" s="282"/>
      <c r="K9" s="286"/>
      <c r="L9" s="286"/>
      <c r="M9" s="284"/>
      <c r="N9" s="285"/>
      <c r="O9" s="286"/>
      <c r="P9" s="274"/>
      <c r="Q9" s="274"/>
      <c r="R9" s="274"/>
      <c r="S9" s="274"/>
      <c r="T9" s="274"/>
      <c r="U9" s="274"/>
      <c r="V9" s="274"/>
      <c r="W9" s="274"/>
    </row>
    <row r="10" spans="1:23" ht="15" customHeight="1">
      <c r="A10" s="275"/>
      <c r="B10" s="415" t="s">
        <v>28</v>
      </c>
      <c r="D10" s="417" t="str">
        <f ca="1">IF(H10=0,"-",IFERROR(INDEX(Tbl_MembershipCategories[Membership Fees],MATCH(D13,Tbl_MembershipCategories[Size],0)),Error_CorrectHighlighted))</f>
        <v>-</v>
      </c>
      <c r="F10" s="422" t="s">
        <v>46</v>
      </c>
      <c r="G10" s="423"/>
      <c r="H10" s="427">
        <f ca="1">IF(H16&lt;&gt;H13,Error_CorrectHighlighted, SUM(Tbl_Calculator[Weight of Cotton Fibre
(Kg)])/1000)</f>
        <v>0</v>
      </c>
      <c r="I10" s="291"/>
      <c r="J10" s="273"/>
      <c r="K10" s="291"/>
      <c r="L10" s="291"/>
      <c r="M10" s="273"/>
      <c r="N10" s="291"/>
      <c r="O10" s="291"/>
      <c r="P10" s="274"/>
      <c r="Q10" s="274"/>
      <c r="R10" s="274"/>
      <c r="S10" s="274"/>
      <c r="T10" s="274"/>
      <c r="U10" s="274"/>
      <c r="V10" s="274"/>
      <c r="W10" s="274"/>
    </row>
    <row r="11" spans="1:23" ht="15" customHeight="1">
      <c r="A11" s="275"/>
      <c r="B11" s="416"/>
      <c r="D11" s="418"/>
      <c r="F11" s="422"/>
      <c r="G11" s="423"/>
      <c r="H11" s="428"/>
      <c r="I11" s="291"/>
      <c r="J11" s="273"/>
      <c r="K11" s="291"/>
      <c r="L11" s="291"/>
      <c r="M11" s="273"/>
      <c r="N11" s="291"/>
      <c r="O11" s="291"/>
      <c r="P11" s="274"/>
      <c r="Q11" s="274"/>
      <c r="R11" s="274"/>
      <c r="S11" s="274"/>
      <c r="T11" s="274"/>
      <c r="U11" s="274"/>
      <c r="V11" s="274"/>
      <c r="W11" s="274"/>
    </row>
    <row r="12" spans="1:23" ht="15" customHeight="1">
      <c r="A12" s="275"/>
      <c r="B12" s="292"/>
      <c r="C12" s="293"/>
      <c r="D12" s="279"/>
      <c r="F12" s="291"/>
      <c r="G12" s="291"/>
      <c r="H12" s="291"/>
      <c r="I12" s="291"/>
      <c r="J12" s="294"/>
      <c r="K12" s="291"/>
      <c r="L12" s="291"/>
      <c r="M12" s="291"/>
      <c r="N12" s="291"/>
      <c r="O12" s="291"/>
      <c r="P12" s="274"/>
      <c r="Q12" s="274"/>
      <c r="R12" s="274"/>
      <c r="S12" s="274"/>
      <c r="T12" s="274"/>
      <c r="U12" s="274"/>
      <c r="V12" s="274"/>
      <c r="W12" s="274"/>
    </row>
    <row r="13" spans="1:23" ht="15" customHeight="1">
      <c r="A13" s="275"/>
      <c r="B13" s="415" t="s">
        <v>189</v>
      </c>
      <c r="C13" s="419"/>
      <c r="D13" s="417" t="str">
        <f ca="1">IF($H$10=0,"-",IF(H16&lt;&gt;H13, Error_CorrectHighlighted,(VLOOKUP($H$10,Tbl_MembershipCategories[#All],2,TRUE))))</f>
        <v>-</v>
      </c>
      <c r="F13" s="424" t="s">
        <v>47</v>
      </c>
      <c r="G13" s="421"/>
      <c r="H13" s="427">
        <f>IFERROR(SUM(Tbl_Calculator[Number 
Purchased or Sold
(Individual item)]),Error_CompleteRows)</f>
        <v>0</v>
      </c>
      <c r="I13" s="291"/>
      <c r="J13" s="295"/>
      <c r="K13" s="291"/>
      <c r="L13" s="291"/>
      <c r="M13" s="291"/>
      <c r="N13" s="291"/>
      <c r="O13" s="291"/>
      <c r="P13" s="274"/>
      <c r="Q13" s="274"/>
      <c r="R13" s="274"/>
      <c r="S13" s="274"/>
      <c r="T13" s="274"/>
      <c r="U13" s="274"/>
      <c r="V13" s="274"/>
      <c r="W13" s="274"/>
    </row>
    <row r="14" spans="1:23" ht="15" customHeight="1">
      <c r="A14" s="275"/>
      <c r="B14" s="420"/>
      <c r="C14" s="421"/>
      <c r="D14" s="418"/>
      <c r="F14" s="424"/>
      <c r="G14" s="421"/>
      <c r="H14" s="428"/>
      <c r="I14" s="291"/>
      <c r="J14" s="273"/>
      <c r="K14" s="291"/>
      <c r="L14" s="291"/>
      <c r="M14" s="291"/>
      <c r="N14" s="291"/>
      <c r="O14" s="291"/>
      <c r="P14" s="274"/>
      <c r="Q14" s="274"/>
      <c r="R14" s="274"/>
      <c r="S14" s="274"/>
      <c r="T14" s="274"/>
      <c r="U14" s="274"/>
      <c r="V14" s="274"/>
      <c r="W14" s="274"/>
    </row>
    <row r="15" spans="1:23" ht="15" customHeight="1">
      <c r="A15" s="275"/>
      <c r="B15" s="274"/>
      <c r="C15" s="293"/>
      <c r="D15" s="287"/>
      <c r="E15" s="279"/>
      <c r="F15" s="291"/>
      <c r="G15" s="291"/>
      <c r="H15" s="291"/>
      <c r="I15" s="291"/>
      <c r="J15" s="294"/>
      <c r="K15" s="291"/>
      <c r="L15" s="291"/>
      <c r="M15" s="291"/>
      <c r="N15" s="291"/>
      <c r="O15" s="291"/>
      <c r="P15" s="274"/>
      <c r="Q15" s="274"/>
      <c r="R15" s="274"/>
      <c r="S15" s="274"/>
      <c r="T15" s="274"/>
      <c r="U15" s="274"/>
      <c r="V15" s="274"/>
      <c r="W15" s="274"/>
    </row>
    <row r="16" spans="1:23" ht="15" hidden="1" customHeight="1">
      <c r="A16" s="275"/>
      <c r="D16" s="287"/>
      <c r="F16" s="291"/>
      <c r="G16" s="409" t="s">
        <v>190</v>
      </c>
      <c r="H16" s="411">
        <f ca="1">SUMPRODUCT(Tbl_Calculator[Data Quality (Hidden)],Tbl_Calculator[Number 
Purchased or Sold
(Individual item)])</f>
        <v>0</v>
      </c>
      <c r="I16" s="291"/>
      <c r="J16" s="294"/>
      <c r="K16" s="291"/>
      <c r="L16" s="291"/>
      <c r="M16" s="291"/>
      <c r="N16" s="291"/>
      <c r="O16" s="291"/>
      <c r="P16" s="274"/>
      <c r="Q16" s="274"/>
      <c r="R16" s="274"/>
      <c r="S16" s="274"/>
      <c r="T16" s="274"/>
      <c r="U16" s="274"/>
      <c r="V16" s="274"/>
      <c r="W16" s="274"/>
    </row>
    <row r="17" spans="1:23" ht="15" hidden="1" customHeight="1">
      <c r="A17" s="275"/>
      <c r="D17" s="287"/>
      <c r="F17" s="291"/>
      <c r="G17" s="410"/>
      <c r="H17" s="412"/>
      <c r="I17" s="291"/>
      <c r="J17" s="294"/>
      <c r="K17" s="291"/>
      <c r="L17" s="291"/>
      <c r="M17" s="291"/>
      <c r="N17" s="291"/>
      <c r="O17" s="291"/>
      <c r="P17" s="274"/>
      <c r="Q17" s="274"/>
      <c r="R17" s="274"/>
      <c r="S17" s="332"/>
      <c r="T17" s="274"/>
      <c r="U17" s="274"/>
      <c r="V17" s="274"/>
      <c r="W17" s="274"/>
    </row>
    <row r="18" spans="1:23" ht="15" customHeight="1">
      <c r="A18" s="275"/>
      <c r="B18" s="274"/>
      <c r="C18" s="296"/>
      <c r="D18" s="287"/>
      <c r="E18" s="297"/>
      <c r="F18" s="291"/>
      <c r="G18" s="291"/>
      <c r="H18" s="291"/>
      <c r="I18" s="291"/>
      <c r="J18" s="294"/>
      <c r="K18" s="291"/>
      <c r="L18" s="291"/>
      <c r="M18" s="291"/>
      <c r="N18" s="291"/>
      <c r="O18" s="291"/>
      <c r="P18" s="274"/>
      <c r="Q18" s="274"/>
      <c r="R18" s="274"/>
      <c r="S18" s="274"/>
      <c r="T18" s="274"/>
      <c r="U18" s="274"/>
      <c r="V18" s="274"/>
      <c r="W18" s="274"/>
    </row>
    <row r="19" spans="1:23" ht="15" customHeight="1">
      <c r="A19" s="275"/>
      <c r="B19" s="298" t="s">
        <v>27</v>
      </c>
      <c r="D19" s="287"/>
      <c r="F19" s="291"/>
      <c r="G19" s="291"/>
      <c r="H19" s="291"/>
      <c r="I19" s="291"/>
      <c r="J19" s="294"/>
      <c r="K19" s="291"/>
      <c r="L19" s="291"/>
      <c r="M19" s="291"/>
      <c r="N19" s="291"/>
      <c r="O19" s="291"/>
      <c r="P19" s="274"/>
      <c r="Q19" s="274"/>
      <c r="R19" s="274"/>
      <c r="S19" s="274"/>
      <c r="T19" s="274"/>
      <c r="U19" s="274"/>
      <c r="V19" s="274"/>
      <c r="W19" s="274"/>
    </row>
    <row r="20" spans="1:23" ht="15" customHeight="1">
      <c r="A20" s="275"/>
      <c r="B20" s="274"/>
      <c r="D20" s="287"/>
      <c r="F20" s="291"/>
      <c r="G20" s="291"/>
      <c r="H20" s="291"/>
      <c r="I20" s="291"/>
      <c r="J20" s="294"/>
      <c r="K20" s="291"/>
      <c r="L20" s="291"/>
      <c r="M20" s="291"/>
      <c r="N20" s="291"/>
      <c r="O20" s="291"/>
      <c r="P20" s="274"/>
      <c r="Q20" s="274"/>
      <c r="R20" s="274"/>
      <c r="S20" s="274"/>
      <c r="T20" s="274"/>
      <c r="U20" s="274"/>
      <c r="V20" s="274"/>
      <c r="W20" s="274"/>
    </row>
    <row r="21" spans="1:23" ht="15" customHeight="1">
      <c r="B21" s="408" t="s">
        <v>191</v>
      </c>
      <c r="C21" s="408"/>
      <c r="D21" s="408"/>
      <c r="E21" s="408"/>
      <c r="F21" s="408"/>
      <c r="G21" s="408"/>
      <c r="H21" s="408"/>
      <c r="I21" s="408"/>
      <c r="J21" s="408"/>
      <c r="K21" s="301"/>
      <c r="L21" s="301"/>
      <c r="M21" s="301"/>
      <c r="N21" s="301"/>
      <c r="O21" s="301"/>
      <c r="P21" s="274"/>
      <c r="Q21" s="274"/>
      <c r="R21" s="274"/>
      <c r="S21" s="274"/>
      <c r="T21" s="274"/>
      <c r="U21" s="274"/>
      <c r="V21" s="274"/>
      <c r="W21" s="274"/>
    </row>
    <row r="22" spans="1:23" ht="15" customHeight="1">
      <c r="A22" s="302"/>
      <c r="B22" s="408"/>
      <c r="C22" s="408"/>
      <c r="D22" s="408"/>
      <c r="E22" s="408"/>
      <c r="F22" s="408"/>
      <c r="G22" s="408"/>
      <c r="H22" s="408"/>
      <c r="I22" s="408"/>
      <c r="J22" s="408"/>
      <c r="K22" s="301"/>
      <c r="L22" s="301"/>
      <c r="M22" s="301"/>
      <c r="N22" s="301"/>
      <c r="O22" s="301"/>
      <c r="P22" s="274"/>
      <c r="Q22" s="274"/>
      <c r="R22" s="274"/>
      <c r="S22" s="298"/>
      <c r="T22" s="274"/>
      <c r="U22" s="274"/>
      <c r="V22" s="274"/>
      <c r="W22" s="274"/>
    </row>
    <row r="23" spans="1:23" ht="15" customHeight="1">
      <c r="A23" s="302"/>
      <c r="B23" s="408"/>
      <c r="C23" s="408"/>
      <c r="D23" s="408"/>
      <c r="E23" s="408"/>
      <c r="F23" s="408"/>
      <c r="G23" s="408"/>
      <c r="H23" s="408"/>
      <c r="I23" s="408"/>
      <c r="J23" s="408"/>
      <c r="K23" s="301"/>
      <c r="L23" s="301"/>
      <c r="M23" s="301"/>
      <c r="N23" s="301"/>
      <c r="O23" s="301"/>
      <c r="P23" s="274"/>
      <c r="Q23" s="274"/>
      <c r="R23" s="274"/>
      <c r="S23" s="298"/>
      <c r="T23" s="274"/>
      <c r="U23" s="274"/>
      <c r="V23" s="274"/>
      <c r="W23" s="274"/>
    </row>
    <row r="24" spans="1:23" ht="15" customHeight="1">
      <c r="A24" s="302"/>
      <c r="B24" s="408"/>
      <c r="C24" s="408"/>
      <c r="D24" s="408"/>
      <c r="E24" s="408"/>
      <c r="F24" s="408"/>
      <c r="G24" s="408"/>
      <c r="H24" s="408"/>
      <c r="I24" s="408"/>
      <c r="J24" s="408"/>
      <c r="K24" s="301"/>
      <c r="L24" s="301"/>
      <c r="M24" s="301"/>
      <c r="N24" s="301"/>
      <c r="O24" s="301"/>
      <c r="P24" s="274"/>
      <c r="Q24" s="274"/>
      <c r="R24" s="274"/>
      <c r="S24" s="303"/>
      <c r="T24" s="274"/>
      <c r="U24" s="274"/>
      <c r="V24" s="274"/>
      <c r="W24" s="274"/>
    </row>
    <row r="25" spans="1:23" ht="15" customHeight="1">
      <c r="A25" s="302"/>
      <c r="B25" s="408"/>
      <c r="C25" s="408"/>
      <c r="D25" s="408"/>
      <c r="E25" s="408"/>
      <c r="F25" s="408"/>
      <c r="G25" s="408"/>
      <c r="H25" s="408"/>
      <c r="I25" s="408"/>
      <c r="J25" s="408"/>
      <c r="K25" s="301"/>
      <c r="L25" s="301"/>
      <c r="M25" s="301"/>
      <c r="N25" s="301"/>
      <c r="O25" s="301"/>
      <c r="P25" s="274"/>
      <c r="Q25" s="274"/>
      <c r="R25" s="274"/>
      <c r="S25" s="303"/>
      <c r="T25" s="274"/>
      <c r="U25" s="274"/>
      <c r="V25" s="274"/>
      <c r="W25" s="274"/>
    </row>
    <row r="26" spans="1:23" ht="15" customHeight="1">
      <c r="A26" s="302"/>
      <c r="B26" s="408"/>
      <c r="C26" s="408"/>
      <c r="D26" s="408"/>
      <c r="E26" s="408"/>
      <c r="F26" s="408"/>
      <c r="G26" s="408"/>
      <c r="H26" s="408"/>
      <c r="I26" s="408"/>
      <c r="J26" s="408"/>
      <c r="K26" s="301"/>
      <c r="L26" s="301"/>
      <c r="M26" s="301"/>
      <c r="N26" s="301"/>
      <c r="O26" s="301"/>
      <c r="P26" s="274"/>
      <c r="Q26" s="274"/>
      <c r="R26" s="274"/>
      <c r="S26" s="303"/>
      <c r="T26" s="274"/>
      <c r="U26" s="274"/>
      <c r="V26" s="274"/>
      <c r="W26" s="274"/>
    </row>
    <row r="27" spans="1:23" ht="15" customHeight="1">
      <c r="A27" s="302"/>
      <c r="B27" s="408"/>
      <c r="C27" s="408"/>
      <c r="D27" s="408"/>
      <c r="E27" s="408"/>
      <c r="F27" s="408"/>
      <c r="G27" s="408"/>
      <c r="H27" s="408"/>
      <c r="I27" s="408"/>
      <c r="J27" s="408"/>
      <c r="K27" s="301"/>
      <c r="L27" s="301"/>
      <c r="M27" s="301"/>
      <c r="N27" s="301"/>
      <c r="O27" s="301"/>
      <c r="P27" s="274"/>
      <c r="Q27" s="274"/>
      <c r="R27" s="274"/>
      <c r="S27" s="303"/>
      <c r="T27" s="274"/>
      <c r="U27" s="274"/>
      <c r="V27" s="274"/>
      <c r="W27" s="274"/>
    </row>
    <row r="28" spans="1:23" ht="15" customHeight="1">
      <c r="A28" s="302"/>
      <c r="B28" s="408"/>
      <c r="C28" s="408"/>
      <c r="D28" s="408"/>
      <c r="E28" s="408"/>
      <c r="F28" s="408"/>
      <c r="G28" s="408"/>
      <c r="H28" s="408"/>
      <c r="I28" s="408"/>
      <c r="J28" s="408"/>
      <c r="K28" s="301"/>
      <c r="L28" s="301"/>
      <c r="M28" s="301"/>
      <c r="N28" s="301"/>
      <c r="O28" s="301"/>
      <c r="P28" s="274"/>
      <c r="Q28" s="274"/>
      <c r="R28" s="274"/>
      <c r="S28" s="303"/>
      <c r="T28" s="274"/>
      <c r="U28" s="274"/>
      <c r="V28" s="274"/>
      <c r="W28" s="274"/>
    </row>
    <row r="29" spans="1:23" ht="15" customHeight="1">
      <c r="A29" s="302"/>
      <c r="B29" s="408"/>
      <c r="C29" s="408"/>
      <c r="D29" s="408"/>
      <c r="E29" s="408"/>
      <c r="F29" s="408"/>
      <c r="G29" s="408"/>
      <c r="H29" s="408"/>
      <c r="I29" s="408"/>
      <c r="J29" s="408"/>
      <c r="K29" s="301"/>
      <c r="L29" s="301"/>
      <c r="M29" s="301"/>
      <c r="N29" s="301"/>
      <c r="O29" s="301"/>
      <c r="P29" s="274"/>
      <c r="Q29" s="274"/>
      <c r="R29" s="274"/>
      <c r="S29" s="303"/>
      <c r="T29" s="274"/>
      <c r="U29" s="274"/>
      <c r="V29" s="274"/>
      <c r="W29" s="274"/>
    </row>
    <row r="30" spans="1:23" ht="15" customHeight="1">
      <c r="A30" s="302"/>
      <c r="B30" s="408"/>
      <c r="C30" s="408"/>
      <c r="D30" s="408"/>
      <c r="E30" s="408"/>
      <c r="F30" s="408"/>
      <c r="G30" s="408"/>
      <c r="H30" s="408"/>
      <c r="I30" s="408"/>
      <c r="J30" s="408"/>
      <c r="K30" s="301"/>
      <c r="L30" s="301"/>
      <c r="M30" s="301"/>
      <c r="N30" s="301"/>
      <c r="O30" s="301"/>
      <c r="P30" s="274"/>
      <c r="Q30" s="274"/>
      <c r="R30" s="274"/>
      <c r="S30" s="303"/>
      <c r="T30" s="274"/>
      <c r="U30" s="274"/>
      <c r="V30" s="274"/>
      <c r="W30" s="274"/>
    </row>
    <row r="31" spans="1:23" ht="15" customHeight="1">
      <c r="A31" s="302"/>
      <c r="B31" s="408"/>
      <c r="C31" s="408"/>
      <c r="D31" s="408"/>
      <c r="E31" s="408"/>
      <c r="F31" s="408"/>
      <c r="G31" s="408"/>
      <c r="H31" s="408"/>
      <c r="I31" s="408"/>
      <c r="J31" s="408"/>
      <c r="K31" s="301"/>
      <c r="L31" s="301"/>
      <c r="M31" s="301"/>
      <c r="N31" s="301"/>
      <c r="O31" s="301"/>
      <c r="P31" s="274"/>
      <c r="Q31" s="274"/>
      <c r="R31" s="274"/>
      <c r="S31" s="303"/>
      <c r="T31" s="274"/>
      <c r="U31" s="274"/>
      <c r="V31" s="274"/>
      <c r="W31" s="274"/>
    </row>
    <row r="32" spans="1:23" ht="15" customHeight="1">
      <c r="A32" s="302"/>
      <c r="B32" s="408"/>
      <c r="C32" s="408"/>
      <c r="D32" s="408"/>
      <c r="E32" s="408"/>
      <c r="F32" s="408"/>
      <c r="G32" s="408"/>
      <c r="H32" s="408"/>
      <c r="I32" s="408"/>
      <c r="J32" s="408"/>
      <c r="K32" s="301"/>
      <c r="L32" s="301"/>
      <c r="M32" s="301"/>
      <c r="N32" s="301"/>
      <c r="O32" s="301"/>
      <c r="P32" s="274"/>
      <c r="Q32" s="274"/>
      <c r="R32" s="274"/>
      <c r="S32" s="303"/>
      <c r="T32" s="274"/>
      <c r="U32" s="274"/>
      <c r="V32" s="274"/>
      <c r="W32" s="274"/>
    </row>
    <row r="33" spans="1:23" ht="15" customHeight="1">
      <c r="B33" s="408"/>
      <c r="C33" s="408"/>
      <c r="D33" s="408"/>
      <c r="E33" s="408"/>
      <c r="F33" s="408"/>
      <c r="G33" s="408"/>
      <c r="H33" s="408"/>
      <c r="I33" s="408"/>
      <c r="J33" s="408"/>
      <c r="K33" s="301"/>
      <c r="L33" s="301"/>
      <c r="M33" s="301"/>
      <c r="N33" s="301"/>
      <c r="O33" s="301"/>
      <c r="P33" s="274"/>
      <c r="Q33" s="274"/>
      <c r="R33" s="274"/>
      <c r="S33" s="274"/>
      <c r="T33" s="274"/>
      <c r="U33" s="274"/>
      <c r="V33" s="274"/>
      <c r="W33" s="274"/>
    </row>
    <row r="34" spans="1:23" ht="15" customHeight="1">
      <c r="A34" s="302"/>
      <c r="B34" s="304"/>
      <c r="C34" s="304"/>
      <c r="D34" s="304"/>
      <c r="E34" s="304"/>
      <c r="F34" s="304"/>
      <c r="G34" s="304"/>
      <c r="H34" s="304"/>
      <c r="I34" s="304"/>
      <c r="J34" s="304"/>
      <c r="K34" s="304"/>
      <c r="L34" s="304"/>
      <c r="M34" s="304"/>
      <c r="N34" s="304"/>
      <c r="O34" s="304"/>
      <c r="P34" s="274"/>
      <c r="Q34" s="274"/>
      <c r="R34" s="274"/>
      <c r="S34" s="274"/>
      <c r="T34" s="274"/>
      <c r="U34" s="274"/>
      <c r="V34" s="274"/>
      <c r="W34" s="274"/>
    </row>
    <row r="35" spans="1:23" ht="63.95" customHeight="1">
      <c r="A35" s="302"/>
      <c r="B35" s="355" t="s">
        <v>192</v>
      </c>
      <c r="C35" s="355" t="s">
        <v>193</v>
      </c>
      <c r="D35" s="355" t="s">
        <v>50</v>
      </c>
      <c r="E35" s="355" t="s">
        <v>51</v>
      </c>
      <c r="F35" s="355" t="s">
        <v>194</v>
      </c>
      <c r="G35" s="355" t="s">
        <v>195</v>
      </c>
      <c r="H35" s="355" t="s">
        <v>196</v>
      </c>
      <c r="I35" s="356" t="s">
        <v>197</v>
      </c>
      <c r="J35" s="356" t="s">
        <v>198</v>
      </c>
      <c r="K35" s="305" t="s">
        <v>199</v>
      </c>
      <c r="L35" s="305" t="s">
        <v>200</v>
      </c>
      <c r="M35" s="306" t="s">
        <v>201</v>
      </c>
      <c r="N35" s="305" t="s">
        <v>56</v>
      </c>
      <c r="O35" s="305" t="s">
        <v>202</v>
      </c>
      <c r="P35" s="305" t="s">
        <v>203</v>
      </c>
      <c r="Q35" s="274"/>
      <c r="R35" s="274"/>
      <c r="S35" s="274"/>
      <c r="T35" s="274"/>
      <c r="U35" s="274"/>
      <c r="V35" s="274"/>
      <c r="W35" s="274"/>
    </row>
    <row r="36" spans="1:23">
      <c r="A36" s="302"/>
      <c r="B36" s="343"/>
      <c r="C36" s="343"/>
      <c r="D36" s="343"/>
      <c r="E36" s="343"/>
      <c r="F36" s="344">
        <f>IFERROR(INDEX(Tbl_ProductList[Product Weight (g)],MATCH(Tbl_Calculator[[#This Row],[Weight Lookup]],Tbl_ProductList[Product Weight Lookup],0)),0)</f>
        <v>0</v>
      </c>
      <c r="G36" s="345"/>
      <c r="H36" s="346"/>
      <c r="I36" s="347"/>
      <c r="J3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6" s="307" t="e">
        <f ca="1">INDEX(INDIRECT("Tbl_metadata[Category Table names]"),MATCH(Tbl_Calculator[[#This Row],[Business Area]],INDIRECT("Tbl_metadata[Types]",0)))</f>
        <v>#N/A</v>
      </c>
      <c r="L36" s="307" t="e">
        <f ca="1">INDEX(INDIRECT("Tbl_metadata[FabricType Table names]"),MATCH(Tbl_Calculator[[#This Row],[Business Area]],INDIRECT("Tbl_metadata[Types]",0)))</f>
        <v>#N/A</v>
      </c>
      <c r="M3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6" s="309">
        <f>IFERROR(INDEX(Tbl_AvgPercCotton[Average % Cotton],MATCH(Tbl_Calculator[[#This Row],[% Cotton in Blend
(Estimated Cotton %)]],Tbl_AvgPercCotton[Blends],0)),0)</f>
        <v>0</v>
      </c>
      <c r="O36" s="307" t="str">
        <f>CONCATENATE(Tbl_Calculator[[#This Row],[Product Category]],"|",Tbl_Calculator[[#This Row],[Product]])</f>
        <v>|</v>
      </c>
      <c r="P36" s="310">
        <f ca="1">IF(AND(Tbl_Calculator[[#This Row],[Number 
Purchased or Sold
(Individual item)]]&gt;0,Tbl_Calculator[[#This Row],[Weight of Cotton Fibre
(Kg)]]=0),0,1)</f>
        <v>1</v>
      </c>
      <c r="Q36" s="274"/>
      <c r="R36" s="274"/>
      <c r="S36" s="274"/>
      <c r="T36" s="274"/>
      <c r="U36" s="274"/>
      <c r="V36" s="274"/>
      <c r="W36" s="274"/>
    </row>
    <row r="37" spans="1:23">
      <c r="A37" s="302"/>
      <c r="B37" s="348"/>
      <c r="C37" s="348"/>
      <c r="D37" s="348"/>
      <c r="E37" s="348"/>
      <c r="F37" s="349">
        <f>IFERROR(INDEX(Tbl_ProductList[Product Weight (g)],MATCH(Tbl_Calculator[[#This Row],[Weight Lookup]],Tbl_ProductList[Product Weight Lookup],0)),0)</f>
        <v>0</v>
      </c>
      <c r="G37" s="350"/>
      <c r="H37" s="351"/>
      <c r="I37" s="352"/>
      <c r="J3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7" s="307" t="e">
        <f ca="1">INDEX(INDIRECT("Tbl_metadata[Category Table names]"),MATCH(Tbl_Calculator[[#This Row],[Business Area]],INDIRECT("Tbl_metadata[Types]",0)))</f>
        <v>#N/A</v>
      </c>
      <c r="L37" s="307" t="e">
        <f ca="1">INDEX(INDIRECT("Tbl_metadata[FabricType Table names]"),MATCH(Tbl_Calculator[[#This Row],[Business Area]],INDIRECT("Tbl_metadata[Types]",0)))</f>
        <v>#N/A</v>
      </c>
      <c r="M3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7" s="309">
        <f>IFERROR(INDEX(Tbl_AvgPercCotton[Average % Cotton],MATCH(Tbl_Calculator[[#This Row],[% Cotton in Blend
(Estimated Cotton %)]],Tbl_AvgPercCotton[Blends],0)),0)</f>
        <v>0</v>
      </c>
      <c r="O37" s="307" t="str">
        <f>CONCATENATE(Tbl_Calculator[[#This Row],[Product Category]],"|",Tbl_Calculator[[#This Row],[Product]])</f>
        <v>|</v>
      </c>
      <c r="P37" s="310">
        <f ca="1">IF(AND(Tbl_Calculator[[#This Row],[Number 
Purchased or Sold
(Individual item)]]&gt;0,Tbl_Calculator[[#This Row],[Weight of Cotton Fibre
(Kg)]]=0),0,1)</f>
        <v>1</v>
      </c>
      <c r="Q37" s="274"/>
      <c r="R37" s="274"/>
      <c r="S37" s="274"/>
      <c r="T37" s="274"/>
      <c r="U37" s="274"/>
      <c r="V37" s="274"/>
      <c r="W37" s="274"/>
    </row>
    <row r="38" spans="1:23">
      <c r="A38" s="302"/>
      <c r="B38" s="343"/>
      <c r="C38" s="343"/>
      <c r="D38" s="343"/>
      <c r="E38" s="343"/>
      <c r="F38" s="344">
        <f>IFERROR(INDEX(Tbl_ProductList[Product Weight (g)],MATCH(Tbl_Calculator[[#This Row],[Weight Lookup]],Tbl_ProductList[Product Weight Lookup],0)),0)</f>
        <v>0</v>
      </c>
      <c r="G38" s="345"/>
      <c r="H38" s="346"/>
      <c r="I38" s="347"/>
      <c r="J3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8" s="313" t="e">
        <f ca="1">INDEX(INDIRECT("Tbl_metadata[Category Table names]"),MATCH(Tbl_Calculator[[#This Row],[Business Area]],INDIRECT("Tbl_metadata[Types]",0)))</f>
        <v>#N/A</v>
      </c>
      <c r="L38" s="313" t="e">
        <f ca="1">INDEX(INDIRECT("Tbl_metadata[FabricType Table names]"),MATCH(Tbl_Calculator[[#This Row],[Business Area]],INDIRECT("Tbl_metadata[Types]",0)))</f>
        <v>#N/A</v>
      </c>
      <c r="M38" s="314">
        <f ca="1">IFERROR(INDEX(INDIRECT(Tbl_Calculator[[#This Row],[Table Name2 (Hidden)]]&amp;"[Lint Conversion Factor]"), MATCH(Tbl_Calculator[[#This Row],[Product Fabric Construction]],INDIRECT(Tbl_Calculator[[#This Row],[Table Name2 (Hidden)]]&amp;"[Product Fabric Type]"),0))*Tbl_Calculator[[#This Row],[Product weight
(grams)]]/1000,0)</f>
        <v>0</v>
      </c>
      <c r="N38" s="315">
        <f>IFERROR(INDEX(Tbl_AvgPercCotton[Average % Cotton],MATCH(Tbl_Calculator[[#This Row],[% Cotton in Blend
(Estimated Cotton %)]],Tbl_AvgPercCotton[Blends],0)),0)</f>
        <v>0</v>
      </c>
      <c r="O38" s="313" t="str">
        <f>CONCATENATE(Tbl_Calculator[[#This Row],[Product Category]],"|",Tbl_Calculator[[#This Row],[Product]])</f>
        <v>|</v>
      </c>
      <c r="P38" s="316">
        <f ca="1">IF(AND(Tbl_Calculator[[#This Row],[Number 
Purchased or Sold
(Individual item)]]&gt;0,Tbl_Calculator[[#This Row],[Weight of Cotton Fibre
(Kg)]]=0),0,1)</f>
        <v>1</v>
      </c>
      <c r="Q38" s="274"/>
      <c r="R38" s="274"/>
      <c r="S38" s="274"/>
      <c r="T38" s="274"/>
      <c r="U38" s="274"/>
      <c r="V38" s="274"/>
      <c r="W38" s="274"/>
    </row>
    <row r="39" spans="1:23">
      <c r="B39" s="348"/>
      <c r="C39" s="348"/>
      <c r="D39" s="348"/>
      <c r="E39" s="348"/>
      <c r="F39" s="349">
        <f>IFERROR(INDEX(Tbl_ProductList[Product Weight (g)],MATCH(Tbl_Calculator[[#This Row],[Weight Lookup]],Tbl_ProductList[Product Weight Lookup],0)),0)</f>
        <v>0</v>
      </c>
      <c r="G39" s="350"/>
      <c r="H39" s="351"/>
      <c r="I39" s="352"/>
      <c r="J3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9" s="307" t="e">
        <f ca="1">INDEX(INDIRECT("Tbl_metadata[Category Table names]"),MATCH(Tbl_Calculator[[#This Row],[Business Area]],INDIRECT("Tbl_metadata[Types]",0)))</f>
        <v>#N/A</v>
      </c>
      <c r="L39" s="307" t="e">
        <f ca="1">INDEX(INDIRECT("Tbl_metadata[FabricType Table names]"),MATCH(Tbl_Calculator[[#This Row],[Business Area]],INDIRECT("Tbl_metadata[Types]",0)))</f>
        <v>#N/A</v>
      </c>
      <c r="M3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9" s="309">
        <f>IFERROR(INDEX(Tbl_AvgPercCotton[Average % Cotton],MATCH(Tbl_Calculator[[#This Row],[% Cotton in Blend
(Estimated Cotton %)]],Tbl_AvgPercCotton[Blends],0)),0)</f>
        <v>0</v>
      </c>
      <c r="O39" s="307" t="str">
        <f>CONCATENATE(Tbl_Calculator[[#This Row],[Product Category]],"|",Tbl_Calculator[[#This Row],[Product]])</f>
        <v>|</v>
      </c>
      <c r="P39" s="310">
        <f ca="1">IF(AND(Tbl_Calculator[[#This Row],[Number 
Purchased or Sold
(Individual item)]]&gt;0,Tbl_Calculator[[#This Row],[Weight of Cotton Fibre
(Kg)]]=0),0,1)</f>
        <v>1</v>
      </c>
      <c r="Q39" s="274"/>
      <c r="R39" s="274"/>
      <c r="S39" s="274"/>
      <c r="T39" s="274"/>
      <c r="U39" s="274"/>
      <c r="V39" s="274"/>
      <c r="W39" s="274"/>
    </row>
    <row r="40" spans="1:23">
      <c r="B40" s="343"/>
      <c r="C40" s="343"/>
      <c r="D40" s="343"/>
      <c r="E40" s="343"/>
      <c r="F40" s="344">
        <f>IFERROR(INDEX(Tbl_ProductList[Product Weight (g)],MATCH(Tbl_Calculator[[#This Row],[Weight Lookup]],Tbl_ProductList[Product Weight Lookup],0)),0)</f>
        <v>0</v>
      </c>
      <c r="G40" s="345"/>
      <c r="H40" s="346"/>
      <c r="I40" s="347"/>
      <c r="J4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0" s="313" t="e">
        <f ca="1">INDEX(INDIRECT("Tbl_metadata[Category Table names]"),MATCH(Tbl_Calculator[[#This Row],[Business Area]],INDIRECT("Tbl_metadata[Types]",0)))</f>
        <v>#N/A</v>
      </c>
      <c r="L40" s="313" t="e">
        <f ca="1">INDEX(INDIRECT("Tbl_metadata[FabricType Table names]"),MATCH(Tbl_Calculator[[#This Row],[Business Area]],INDIRECT("Tbl_metadata[Types]",0)))</f>
        <v>#N/A</v>
      </c>
      <c r="M40" s="314">
        <f ca="1">IFERROR(INDEX(INDIRECT(Tbl_Calculator[[#This Row],[Table Name2 (Hidden)]]&amp;"[Lint Conversion Factor]"), MATCH(Tbl_Calculator[[#This Row],[Product Fabric Construction]],INDIRECT(Tbl_Calculator[[#This Row],[Table Name2 (Hidden)]]&amp;"[Product Fabric Type]"),0))*Tbl_Calculator[[#This Row],[Product weight
(grams)]]/1000,0)</f>
        <v>0</v>
      </c>
      <c r="N40" s="315">
        <f>IFERROR(INDEX(Tbl_AvgPercCotton[Average % Cotton],MATCH(Tbl_Calculator[[#This Row],[% Cotton in Blend
(Estimated Cotton %)]],Tbl_AvgPercCotton[Blends],0)),0)</f>
        <v>0</v>
      </c>
      <c r="O40" s="313" t="str">
        <f>CONCATENATE(Tbl_Calculator[[#This Row],[Product Category]],"|",Tbl_Calculator[[#This Row],[Product]])</f>
        <v>|</v>
      </c>
      <c r="P40" s="316">
        <f ca="1">IF(AND(Tbl_Calculator[[#This Row],[Number 
Purchased or Sold
(Individual item)]]&gt;0,Tbl_Calculator[[#This Row],[Weight of Cotton Fibre
(Kg)]]=0),0,1)</f>
        <v>1</v>
      </c>
      <c r="Q40" s="274"/>
      <c r="R40" s="274"/>
      <c r="S40" s="274"/>
      <c r="T40" s="274"/>
      <c r="U40" s="274"/>
      <c r="V40" s="274"/>
      <c r="W40" s="274"/>
    </row>
    <row r="41" spans="1:23">
      <c r="A41" s="302"/>
      <c r="B41" s="348"/>
      <c r="C41" s="348"/>
      <c r="D41" s="348"/>
      <c r="E41" s="348"/>
      <c r="F41" s="349">
        <f>IFERROR(INDEX(Tbl_ProductList[Product Weight (g)],MATCH(Tbl_Calculator[[#This Row],[Weight Lookup]],Tbl_ProductList[Product Weight Lookup],0)),0)</f>
        <v>0</v>
      </c>
      <c r="G41" s="350"/>
      <c r="H41" s="351"/>
      <c r="I41" s="352"/>
      <c r="J4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1" s="307" t="e">
        <f ca="1">INDEX(INDIRECT("Tbl_metadata[Category Table names]"),MATCH(Tbl_Calculator[[#This Row],[Business Area]],INDIRECT("Tbl_metadata[Types]",0)))</f>
        <v>#N/A</v>
      </c>
      <c r="L41" s="307" t="e">
        <f ca="1">INDEX(INDIRECT("Tbl_metadata[FabricType Table names]"),MATCH(Tbl_Calculator[[#This Row],[Business Area]],INDIRECT("Tbl_metadata[Types]",0)))</f>
        <v>#N/A</v>
      </c>
      <c r="M4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1" s="309">
        <f>IFERROR(INDEX(Tbl_AvgPercCotton[Average % Cotton],MATCH(Tbl_Calculator[[#This Row],[% Cotton in Blend
(Estimated Cotton %)]],Tbl_AvgPercCotton[Blends],0)),0)</f>
        <v>0</v>
      </c>
      <c r="O41" s="307" t="str">
        <f>CONCATENATE(Tbl_Calculator[[#This Row],[Product Category]],"|",Tbl_Calculator[[#This Row],[Product]])</f>
        <v>|</v>
      </c>
      <c r="P41" s="310">
        <f ca="1">IF(AND(Tbl_Calculator[[#This Row],[Number 
Purchased or Sold
(Individual item)]]&gt;0,Tbl_Calculator[[#This Row],[Weight of Cotton Fibre
(Kg)]]=0),0,1)</f>
        <v>1</v>
      </c>
      <c r="Q41" s="274"/>
      <c r="R41" s="274"/>
      <c r="S41" s="274"/>
      <c r="T41" s="274"/>
      <c r="U41" s="274"/>
      <c r="V41" s="274"/>
      <c r="W41" s="274"/>
    </row>
    <row r="42" spans="1:23">
      <c r="A42" s="302"/>
      <c r="B42" s="343"/>
      <c r="C42" s="343"/>
      <c r="D42" s="343"/>
      <c r="E42" s="343"/>
      <c r="F42" s="344">
        <f>IFERROR(INDEX(Tbl_ProductList[Product Weight (g)],MATCH(Tbl_Calculator[[#This Row],[Weight Lookup]],Tbl_ProductList[Product Weight Lookup],0)),0)</f>
        <v>0</v>
      </c>
      <c r="G42" s="345"/>
      <c r="H42" s="346"/>
      <c r="I42" s="347"/>
      <c r="J4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2" s="307" t="e">
        <f ca="1">INDEX(INDIRECT("Tbl_metadata[Category Table names]"),MATCH(Tbl_Calculator[[#This Row],[Business Area]],INDIRECT("Tbl_metadata[Types]",0)))</f>
        <v>#N/A</v>
      </c>
      <c r="L42" s="307" t="e">
        <f ca="1">INDEX(INDIRECT("Tbl_metadata[FabricType Table names]"),MATCH(Tbl_Calculator[[#This Row],[Business Area]],INDIRECT("Tbl_metadata[Types]",0)))</f>
        <v>#N/A</v>
      </c>
      <c r="M4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2" s="309">
        <f>IFERROR(INDEX(Tbl_AvgPercCotton[Average % Cotton],MATCH(Tbl_Calculator[[#This Row],[% Cotton in Blend
(Estimated Cotton %)]],Tbl_AvgPercCotton[Blends],0)),0)</f>
        <v>0</v>
      </c>
      <c r="O42" s="307" t="str">
        <f>CONCATENATE(Tbl_Calculator[[#This Row],[Product Category]],"|",Tbl_Calculator[[#This Row],[Product]])</f>
        <v>|</v>
      </c>
      <c r="P42" s="310">
        <f ca="1">IF(AND(Tbl_Calculator[[#This Row],[Number 
Purchased or Sold
(Individual item)]]&gt;0,Tbl_Calculator[[#This Row],[Weight of Cotton Fibre
(Kg)]]=0),0,1)</f>
        <v>1</v>
      </c>
      <c r="Q42" s="274"/>
      <c r="R42" s="274"/>
      <c r="S42" s="274"/>
      <c r="T42" s="274"/>
      <c r="U42" s="274"/>
      <c r="V42" s="274"/>
      <c r="W42" s="274"/>
    </row>
    <row r="43" spans="1:23">
      <c r="A43" s="302"/>
      <c r="B43" s="348"/>
      <c r="C43" s="348"/>
      <c r="D43" s="348"/>
      <c r="E43" s="348"/>
      <c r="F43" s="349">
        <f>IFERROR(INDEX(Tbl_ProductList[Product Weight (g)],MATCH(Tbl_Calculator[[#This Row],[Weight Lookup]],Tbl_ProductList[Product Weight Lookup],0)),0)</f>
        <v>0</v>
      </c>
      <c r="G43" s="350"/>
      <c r="H43" s="351"/>
      <c r="I43" s="352"/>
      <c r="J4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3" s="307" t="e">
        <f ca="1">INDEX(INDIRECT("Tbl_metadata[Category Table names]"),MATCH(Tbl_Calculator[[#This Row],[Business Area]],INDIRECT("Tbl_metadata[Types]",0)))</f>
        <v>#N/A</v>
      </c>
      <c r="L43" s="307" t="e">
        <f ca="1">INDEX(INDIRECT("Tbl_metadata[FabricType Table names]"),MATCH(Tbl_Calculator[[#This Row],[Business Area]],INDIRECT("Tbl_metadata[Types]",0)))</f>
        <v>#N/A</v>
      </c>
      <c r="M4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3" s="309">
        <f>IFERROR(INDEX(Tbl_AvgPercCotton[Average % Cotton],MATCH(Tbl_Calculator[[#This Row],[% Cotton in Blend
(Estimated Cotton %)]],Tbl_AvgPercCotton[Blends],0)),0)</f>
        <v>0</v>
      </c>
      <c r="O43" s="307" t="str">
        <f>CONCATENATE(Tbl_Calculator[[#This Row],[Product Category]],"|",Tbl_Calculator[[#This Row],[Product]])</f>
        <v>|</v>
      </c>
      <c r="P43" s="310">
        <f ca="1">IF(AND(Tbl_Calculator[[#This Row],[Number 
Purchased or Sold
(Individual item)]]&gt;0,Tbl_Calculator[[#This Row],[Weight of Cotton Fibre
(Kg)]]=0),0,1)</f>
        <v>1</v>
      </c>
      <c r="Q43" s="274"/>
      <c r="R43" s="274"/>
      <c r="S43" s="274"/>
      <c r="T43" s="274"/>
      <c r="U43" s="274"/>
      <c r="V43" s="274"/>
      <c r="W43" s="274"/>
    </row>
    <row r="44" spans="1:23">
      <c r="A44" s="302"/>
      <c r="B44" s="343"/>
      <c r="C44" s="343"/>
      <c r="D44" s="343"/>
      <c r="E44" s="343"/>
      <c r="F44" s="344">
        <f>IFERROR(INDEX(Tbl_ProductList[Product Weight (g)],MATCH(Tbl_Calculator[[#This Row],[Weight Lookup]],Tbl_ProductList[Product Weight Lookup],0)),0)</f>
        <v>0</v>
      </c>
      <c r="G44" s="345"/>
      <c r="H44" s="346"/>
      <c r="I44" s="347"/>
      <c r="J4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4" s="307" t="e">
        <f ca="1">INDEX(INDIRECT("Tbl_metadata[Category Table names]"),MATCH(Tbl_Calculator[[#This Row],[Business Area]],INDIRECT("Tbl_metadata[Types]",0)))</f>
        <v>#N/A</v>
      </c>
      <c r="L44" s="307" t="e">
        <f ca="1">INDEX(INDIRECT("Tbl_metadata[FabricType Table names]"),MATCH(Tbl_Calculator[[#This Row],[Business Area]],INDIRECT("Tbl_metadata[Types]",0)))</f>
        <v>#N/A</v>
      </c>
      <c r="M4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4" s="309">
        <f>IFERROR(INDEX(Tbl_AvgPercCotton[Average % Cotton],MATCH(Tbl_Calculator[[#This Row],[% Cotton in Blend
(Estimated Cotton %)]],Tbl_AvgPercCotton[Blends],0)),0)</f>
        <v>0</v>
      </c>
      <c r="O44" s="307" t="str">
        <f>CONCATENATE(Tbl_Calculator[[#This Row],[Product Category]],"|",Tbl_Calculator[[#This Row],[Product]])</f>
        <v>|</v>
      </c>
      <c r="P44" s="310">
        <f ca="1">IF(AND(Tbl_Calculator[[#This Row],[Number 
Purchased or Sold
(Individual item)]]&gt;0,Tbl_Calculator[[#This Row],[Weight of Cotton Fibre
(Kg)]]=0),0,1)</f>
        <v>1</v>
      </c>
      <c r="Q44" s="274"/>
      <c r="R44" s="274"/>
      <c r="S44" s="274"/>
      <c r="T44" s="274"/>
      <c r="U44" s="274"/>
      <c r="V44" s="274"/>
      <c r="W44" s="274"/>
    </row>
    <row r="45" spans="1:23">
      <c r="A45" s="302"/>
      <c r="B45" s="348"/>
      <c r="C45" s="348"/>
      <c r="D45" s="348"/>
      <c r="E45" s="348"/>
      <c r="F45" s="349">
        <f>IFERROR(INDEX(Tbl_ProductList[Product Weight (g)],MATCH(Tbl_Calculator[[#This Row],[Weight Lookup]],Tbl_ProductList[Product Weight Lookup],0)),0)</f>
        <v>0</v>
      </c>
      <c r="G45" s="350"/>
      <c r="H45" s="351"/>
      <c r="I45" s="352"/>
      <c r="J4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5" s="307" t="e">
        <f ca="1">INDEX(INDIRECT("Tbl_metadata[Category Table names]"),MATCH(Tbl_Calculator[[#This Row],[Business Area]],INDIRECT("Tbl_metadata[Types]",0)))</f>
        <v>#N/A</v>
      </c>
      <c r="L45" s="307" t="e">
        <f ca="1">INDEX(INDIRECT("Tbl_metadata[FabricType Table names]"),MATCH(Tbl_Calculator[[#This Row],[Business Area]],INDIRECT("Tbl_metadata[Types]",0)))</f>
        <v>#N/A</v>
      </c>
      <c r="M4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5" s="309">
        <f>IFERROR(INDEX(Tbl_AvgPercCotton[Average % Cotton],MATCH(Tbl_Calculator[[#This Row],[% Cotton in Blend
(Estimated Cotton %)]],Tbl_AvgPercCotton[Blends],0)),0)</f>
        <v>0</v>
      </c>
      <c r="O45" s="307" t="str">
        <f>CONCATENATE(Tbl_Calculator[[#This Row],[Product Category]],"|",Tbl_Calculator[[#This Row],[Product]])</f>
        <v>|</v>
      </c>
      <c r="P45" s="310">
        <f ca="1">IF(AND(Tbl_Calculator[[#This Row],[Number 
Purchased or Sold
(Individual item)]]&gt;0,Tbl_Calculator[[#This Row],[Weight of Cotton Fibre
(Kg)]]=0),0,1)</f>
        <v>1</v>
      </c>
      <c r="Q45" s="274"/>
      <c r="R45" s="274"/>
      <c r="S45" s="274"/>
      <c r="T45" s="274"/>
      <c r="U45" s="274"/>
      <c r="V45" s="274"/>
      <c r="W45" s="274"/>
    </row>
    <row r="46" spans="1:23">
      <c r="A46" s="302"/>
      <c r="B46" s="343"/>
      <c r="C46" s="343"/>
      <c r="D46" s="343"/>
      <c r="E46" s="343"/>
      <c r="F46" s="344">
        <f>IFERROR(INDEX(Tbl_ProductList[Product Weight (g)],MATCH(Tbl_Calculator[[#This Row],[Weight Lookup]],Tbl_ProductList[Product Weight Lookup],0)),0)</f>
        <v>0</v>
      </c>
      <c r="G46" s="345"/>
      <c r="H46" s="346"/>
      <c r="I46" s="347"/>
      <c r="J4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6" s="307" t="e">
        <f ca="1">INDEX(INDIRECT("Tbl_metadata[Category Table names]"),MATCH(Tbl_Calculator[[#This Row],[Business Area]],INDIRECT("Tbl_metadata[Types]",0)))</f>
        <v>#N/A</v>
      </c>
      <c r="L46" s="307" t="e">
        <f ca="1">INDEX(INDIRECT("Tbl_metadata[FabricType Table names]"),MATCH(Tbl_Calculator[[#This Row],[Business Area]],INDIRECT("Tbl_metadata[Types]",0)))</f>
        <v>#N/A</v>
      </c>
      <c r="M4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6" s="309">
        <f>IFERROR(INDEX(Tbl_AvgPercCotton[Average % Cotton],MATCH(Tbl_Calculator[[#This Row],[% Cotton in Blend
(Estimated Cotton %)]],Tbl_AvgPercCotton[Blends],0)),0)</f>
        <v>0</v>
      </c>
      <c r="O46" s="307" t="str">
        <f>CONCATENATE(Tbl_Calculator[[#This Row],[Product Category]],"|",Tbl_Calculator[[#This Row],[Product]])</f>
        <v>|</v>
      </c>
      <c r="P46" s="310">
        <f ca="1">IF(AND(Tbl_Calculator[[#This Row],[Number 
Purchased or Sold
(Individual item)]]&gt;0,Tbl_Calculator[[#This Row],[Weight of Cotton Fibre
(Kg)]]=0),0,1)</f>
        <v>1</v>
      </c>
      <c r="Q46" s="274"/>
      <c r="R46" s="274"/>
      <c r="S46" s="274"/>
      <c r="T46" s="274"/>
      <c r="U46" s="274"/>
      <c r="V46" s="274"/>
      <c r="W46" s="274"/>
    </row>
    <row r="47" spans="1:23">
      <c r="A47" s="302"/>
      <c r="B47" s="348"/>
      <c r="C47" s="348"/>
      <c r="D47" s="348"/>
      <c r="E47" s="348"/>
      <c r="F47" s="349">
        <f>IFERROR(INDEX(Tbl_ProductList[Product Weight (g)],MATCH(Tbl_Calculator[[#This Row],[Weight Lookup]],Tbl_ProductList[Product Weight Lookup],0)),0)</f>
        <v>0</v>
      </c>
      <c r="G47" s="350"/>
      <c r="H47" s="351"/>
      <c r="I47" s="352"/>
      <c r="J4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7" s="307" t="e">
        <f ca="1">INDEX(INDIRECT("Tbl_metadata[Category Table names]"),MATCH(Tbl_Calculator[[#This Row],[Business Area]],INDIRECT("Tbl_metadata[Types]",0)))</f>
        <v>#N/A</v>
      </c>
      <c r="L47" s="307" t="e">
        <f ca="1">INDEX(INDIRECT("Tbl_metadata[FabricType Table names]"),MATCH(Tbl_Calculator[[#This Row],[Business Area]],INDIRECT("Tbl_metadata[Types]",0)))</f>
        <v>#N/A</v>
      </c>
      <c r="M4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7" s="309">
        <f>IFERROR(INDEX(Tbl_AvgPercCotton[Average % Cotton],MATCH(Tbl_Calculator[[#This Row],[% Cotton in Blend
(Estimated Cotton %)]],Tbl_AvgPercCotton[Blends],0)),0)</f>
        <v>0</v>
      </c>
      <c r="O47" s="307" t="str">
        <f>CONCATENATE(Tbl_Calculator[[#This Row],[Product Category]],"|",Tbl_Calculator[[#This Row],[Product]])</f>
        <v>|</v>
      </c>
      <c r="P47" s="310">
        <f ca="1">IF(AND(Tbl_Calculator[[#This Row],[Number 
Purchased or Sold
(Individual item)]]&gt;0,Tbl_Calculator[[#This Row],[Weight of Cotton Fibre
(Kg)]]=0),0,1)</f>
        <v>1</v>
      </c>
      <c r="Q47" s="274"/>
      <c r="R47" s="274"/>
      <c r="S47" s="274"/>
      <c r="T47" s="274"/>
      <c r="U47" s="274"/>
      <c r="V47" s="274"/>
      <c r="W47" s="274"/>
    </row>
    <row r="48" spans="1:23">
      <c r="A48" s="302"/>
      <c r="B48" s="343"/>
      <c r="C48" s="343"/>
      <c r="D48" s="343"/>
      <c r="E48" s="343"/>
      <c r="F48" s="344">
        <f>IFERROR(INDEX(Tbl_ProductList[Product Weight (g)],MATCH(Tbl_Calculator[[#This Row],[Weight Lookup]],Tbl_ProductList[Product Weight Lookup],0)),0)</f>
        <v>0</v>
      </c>
      <c r="G48" s="345"/>
      <c r="H48" s="346"/>
      <c r="I48" s="347"/>
      <c r="J4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8" s="307" t="e">
        <f ca="1">INDEX(INDIRECT("Tbl_metadata[Category Table names]"),MATCH(Tbl_Calculator[[#This Row],[Business Area]],INDIRECT("Tbl_metadata[Types]",0)))</f>
        <v>#N/A</v>
      </c>
      <c r="L48" s="307" t="e">
        <f ca="1">INDEX(INDIRECT("Tbl_metadata[FabricType Table names]"),MATCH(Tbl_Calculator[[#This Row],[Business Area]],INDIRECT("Tbl_metadata[Types]",0)))</f>
        <v>#N/A</v>
      </c>
      <c r="M4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8" s="309">
        <f>IFERROR(INDEX(Tbl_AvgPercCotton[Average % Cotton],MATCH(Tbl_Calculator[[#This Row],[% Cotton in Blend
(Estimated Cotton %)]],Tbl_AvgPercCotton[Blends],0)),0)</f>
        <v>0</v>
      </c>
      <c r="O48" s="307" t="str">
        <f>CONCATENATE(Tbl_Calculator[[#This Row],[Product Category]],"|",Tbl_Calculator[[#This Row],[Product]])</f>
        <v>|</v>
      </c>
      <c r="P48" s="310">
        <f ca="1">IF(AND(Tbl_Calculator[[#This Row],[Number 
Purchased or Sold
(Individual item)]]&gt;0,Tbl_Calculator[[#This Row],[Weight of Cotton Fibre
(Kg)]]=0),0,1)</f>
        <v>1</v>
      </c>
      <c r="Q48" s="274"/>
      <c r="R48" s="274"/>
      <c r="S48" s="274"/>
      <c r="T48" s="274"/>
      <c r="U48" s="274"/>
      <c r="V48" s="274"/>
      <c r="W48" s="274"/>
    </row>
    <row r="49" spans="1:23">
      <c r="A49" s="302"/>
      <c r="B49" s="348"/>
      <c r="C49" s="348"/>
      <c r="D49" s="348"/>
      <c r="E49" s="348"/>
      <c r="F49" s="349">
        <f>IFERROR(INDEX(Tbl_ProductList[Product Weight (g)],MATCH(Tbl_Calculator[[#This Row],[Weight Lookup]],Tbl_ProductList[Product Weight Lookup],0)),0)</f>
        <v>0</v>
      </c>
      <c r="G49" s="350"/>
      <c r="H49" s="351"/>
      <c r="I49" s="352"/>
      <c r="J4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9" s="307" t="e">
        <f ca="1">INDEX(INDIRECT("Tbl_metadata[Category Table names]"),MATCH(Tbl_Calculator[[#This Row],[Business Area]],INDIRECT("Tbl_metadata[Types]",0)))</f>
        <v>#N/A</v>
      </c>
      <c r="L49" s="307" t="e">
        <f ca="1">INDEX(INDIRECT("Tbl_metadata[FabricType Table names]"),MATCH(Tbl_Calculator[[#This Row],[Business Area]],INDIRECT("Tbl_metadata[Types]",0)))</f>
        <v>#N/A</v>
      </c>
      <c r="M4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9" s="309">
        <f>IFERROR(INDEX(Tbl_AvgPercCotton[Average % Cotton],MATCH(Tbl_Calculator[[#This Row],[% Cotton in Blend
(Estimated Cotton %)]],Tbl_AvgPercCotton[Blends],0)),0)</f>
        <v>0</v>
      </c>
      <c r="O49" s="307" t="str">
        <f>CONCATENATE(Tbl_Calculator[[#This Row],[Product Category]],"|",Tbl_Calculator[[#This Row],[Product]])</f>
        <v>|</v>
      </c>
      <c r="P49" s="310">
        <f ca="1">IF(AND(Tbl_Calculator[[#This Row],[Number 
Purchased or Sold
(Individual item)]]&gt;0,Tbl_Calculator[[#This Row],[Weight of Cotton Fibre
(Kg)]]=0),0,1)</f>
        <v>1</v>
      </c>
      <c r="Q49" s="274"/>
      <c r="R49" s="274"/>
      <c r="S49" s="274"/>
      <c r="T49" s="274"/>
      <c r="U49" s="274"/>
      <c r="V49" s="274"/>
      <c r="W49" s="274"/>
    </row>
    <row r="50" spans="1:23">
      <c r="A50" s="302"/>
      <c r="B50" s="343"/>
      <c r="C50" s="343"/>
      <c r="D50" s="343"/>
      <c r="E50" s="343"/>
      <c r="F50" s="344">
        <f>IFERROR(INDEX(Tbl_ProductList[Product Weight (g)],MATCH(Tbl_Calculator[[#This Row],[Weight Lookup]],Tbl_ProductList[Product Weight Lookup],0)),0)</f>
        <v>0</v>
      </c>
      <c r="G50" s="345"/>
      <c r="H50" s="346"/>
      <c r="I50" s="347"/>
      <c r="J5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0" s="307" t="e">
        <f ca="1">INDEX(INDIRECT("Tbl_metadata[Category Table names]"),MATCH(Tbl_Calculator[[#This Row],[Business Area]],INDIRECT("Tbl_metadata[Types]",0)))</f>
        <v>#N/A</v>
      </c>
      <c r="L50" s="307" t="e">
        <f ca="1">INDEX(INDIRECT("Tbl_metadata[FabricType Table names]"),MATCH(Tbl_Calculator[[#This Row],[Business Area]],INDIRECT("Tbl_metadata[Types]",0)))</f>
        <v>#N/A</v>
      </c>
      <c r="M5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0" s="309">
        <f>IFERROR(INDEX(Tbl_AvgPercCotton[Average % Cotton],MATCH(Tbl_Calculator[[#This Row],[% Cotton in Blend
(Estimated Cotton %)]],Tbl_AvgPercCotton[Blends],0)),0)</f>
        <v>0</v>
      </c>
      <c r="O50" s="307" t="str">
        <f>CONCATENATE(Tbl_Calculator[[#This Row],[Product Category]],"|",Tbl_Calculator[[#This Row],[Product]])</f>
        <v>|</v>
      </c>
      <c r="P50" s="310">
        <f ca="1">IF(AND(Tbl_Calculator[[#This Row],[Number 
Purchased or Sold
(Individual item)]]&gt;0,Tbl_Calculator[[#This Row],[Weight of Cotton Fibre
(Kg)]]=0),0,1)</f>
        <v>1</v>
      </c>
      <c r="Q50" s="274"/>
      <c r="R50" s="274"/>
      <c r="S50" s="274"/>
      <c r="T50" s="274"/>
      <c r="U50" s="274"/>
      <c r="V50" s="274"/>
      <c r="W50" s="274"/>
    </row>
    <row r="51" spans="1:23">
      <c r="A51" s="302"/>
      <c r="B51" s="348"/>
      <c r="C51" s="348"/>
      <c r="D51" s="348"/>
      <c r="E51" s="348"/>
      <c r="F51" s="349">
        <f>IFERROR(INDEX(Tbl_ProductList[Product Weight (g)],MATCH(Tbl_Calculator[[#This Row],[Weight Lookup]],Tbl_ProductList[Product Weight Lookup],0)),0)</f>
        <v>0</v>
      </c>
      <c r="G51" s="350"/>
      <c r="H51" s="351"/>
      <c r="I51" s="352"/>
      <c r="J5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1" s="307" t="e">
        <f ca="1">INDEX(INDIRECT("Tbl_metadata[Category Table names]"),MATCH(Tbl_Calculator[[#This Row],[Business Area]],INDIRECT("Tbl_metadata[Types]",0)))</f>
        <v>#N/A</v>
      </c>
      <c r="L51" s="307" t="e">
        <f ca="1">INDEX(INDIRECT("Tbl_metadata[FabricType Table names]"),MATCH(Tbl_Calculator[[#This Row],[Business Area]],INDIRECT("Tbl_metadata[Types]",0)))</f>
        <v>#N/A</v>
      </c>
      <c r="M5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1" s="309">
        <f>IFERROR(INDEX(Tbl_AvgPercCotton[Average % Cotton],MATCH(Tbl_Calculator[[#This Row],[% Cotton in Blend
(Estimated Cotton %)]],Tbl_AvgPercCotton[Blends],0)),0)</f>
        <v>0</v>
      </c>
      <c r="O51" s="307" t="str">
        <f>CONCATENATE(Tbl_Calculator[[#This Row],[Product Category]],"|",Tbl_Calculator[[#This Row],[Product]])</f>
        <v>|</v>
      </c>
      <c r="P51" s="310">
        <f ca="1">IF(AND(Tbl_Calculator[[#This Row],[Number 
Purchased or Sold
(Individual item)]]&gt;0,Tbl_Calculator[[#This Row],[Weight of Cotton Fibre
(Kg)]]=0),0,1)</f>
        <v>1</v>
      </c>
      <c r="Q51" s="274"/>
      <c r="R51" s="274"/>
      <c r="S51" s="274"/>
      <c r="T51" s="274"/>
      <c r="U51" s="274"/>
      <c r="V51" s="274"/>
      <c r="W51" s="274"/>
    </row>
    <row r="52" spans="1:23">
      <c r="A52" s="302"/>
      <c r="B52" s="343"/>
      <c r="C52" s="343"/>
      <c r="D52" s="343"/>
      <c r="E52" s="343"/>
      <c r="F52" s="344">
        <f>IFERROR(INDEX(Tbl_ProductList[Product Weight (g)],MATCH(Tbl_Calculator[[#This Row],[Weight Lookup]],Tbl_ProductList[Product Weight Lookup],0)),0)</f>
        <v>0</v>
      </c>
      <c r="G52" s="345"/>
      <c r="H52" s="346"/>
      <c r="I52" s="347"/>
      <c r="J5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2" s="307" t="e">
        <f ca="1">INDEX(INDIRECT("Tbl_metadata[Category Table names]"),MATCH(Tbl_Calculator[[#This Row],[Business Area]],INDIRECT("Tbl_metadata[Types]",0)))</f>
        <v>#N/A</v>
      </c>
      <c r="L52" s="307" t="e">
        <f ca="1">INDEX(INDIRECT("Tbl_metadata[FabricType Table names]"),MATCH(Tbl_Calculator[[#This Row],[Business Area]],INDIRECT("Tbl_metadata[Types]",0)))</f>
        <v>#N/A</v>
      </c>
      <c r="M5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2" s="309">
        <f>IFERROR(INDEX(Tbl_AvgPercCotton[Average % Cotton],MATCH(Tbl_Calculator[[#This Row],[% Cotton in Blend
(Estimated Cotton %)]],Tbl_AvgPercCotton[Blends],0)),0)</f>
        <v>0</v>
      </c>
      <c r="O52" s="307" t="str">
        <f>CONCATENATE(Tbl_Calculator[[#This Row],[Product Category]],"|",Tbl_Calculator[[#This Row],[Product]])</f>
        <v>|</v>
      </c>
      <c r="P52" s="310">
        <f ca="1">IF(AND(Tbl_Calculator[[#This Row],[Number 
Purchased or Sold
(Individual item)]]&gt;0,Tbl_Calculator[[#This Row],[Weight of Cotton Fibre
(Kg)]]=0),0,1)</f>
        <v>1</v>
      </c>
      <c r="Q52" s="274"/>
      <c r="R52" s="274"/>
      <c r="S52" s="274"/>
      <c r="T52" s="274"/>
      <c r="U52" s="274"/>
      <c r="V52" s="274"/>
      <c r="W52" s="274"/>
    </row>
    <row r="53" spans="1:23">
      <c r="A53" s="302"/>
      <c r="B53" s="348"/>
      <c r="C53" s="348"/>
      <c r="D53" s="348"/>
      <c r="E53" s="348"/>
      <c r="F53" s="349">
        <f>IFERROR(INDEX(Tbl_ProductList[Product Weight (g)],MATCH(Tbl_Calculator[[#This Row],[Weight Lookup]],Tbl_ProductList[Product Weight Lookup],0)),0)</f>
        <v>0</v>
      </c>
      <c r="G53" s="350"/>
      <c r="H53" s="351"/>
      <c r="I53" s="352"/>
      <c r="J5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3" s="307" t="e">
        <f ca="1">INDEX(INDIRECT("Tbl_metadata[Category Table names]"),MATCH(Tbl_Calculator[[#This Row],[Business Area]],INDIRECT("Tbl_metadata[Types]",0)))</f>
        <v>#N/A</v>
      </c>
      <c r="L53" s="307" t="e">
        <f ca="1">INDEX(INDIRECT("Tbl_metadata[FabricType Table names]"),MATCH(Tbl_Calculator[[#This Row],[Business Area]],INDIRECT("Tbl_metadata[Types]",0)))</f>
        <v>#N/A</v>
      </c>
      <c r="M5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3" s="309">
        <f>IFERROR(INDEX(Tbl_AvgPercCotton[Average % Cotton],MATCH(Tbl_Calculator[[#This Row],[% Cotton in Blend
(Estimated Cotton %)]],Tbl_AvgPercCotton[Blends],0)),0)</f>
        <v>0</v>
      </c>
      <c r="O53" s="307" t="str">
        <f>CONCATENATE(Tbl_Calculator[[#This Row],[Product Category]],"|",Tbl_Calculator[[#This Row],[Product]])</f>
        <v>|</v>
      </c>
      <c r="P53" s="310">
        <f ca="1">IF(AND(Tbl_Calculator[[#This Row],[Number 
Purchased or Sold
(Individual item)]]&gt;0,Tbl_Calculator[[#This Row],[Weight of Cotton Fibre
(Kg)]]=0),0,1)</f>
        <v>1</v>
      </c>
      <c r="Q53" s="274"/>
      <c r="R53" s="274"/>
      <c r="S53" s="274"/>
      <c r="T53" s="274"/>
      <c r="U53" s="274"/>
      <c r="V53" s="274"/>
      <c r="W53" s="274"/>
    </row>
    <row r="54" spans="1:23">
      <c r="A54" s="302"/>
      <c r="B54" s="343"/>
      <c r="C54" s="343"/>
      <c r="D54" s="343"/>
      <c r="E54" s="343"/>
      <c r="F54" s="344">
        <f>IFERROR(INDEX(Tbl_ProductList[Product Weight (g)],MATCH(Tbl_Calculator[[#This Row],[Weight Lookup]],Tbl_ProductList[Product Weight Lookup],0)),0)</f>
        <v>0</v>
      </c>
      <c r="G54" s="345"/>
      <c r="H54" s="346"/>
      <c r="I54" s="347"/>
      <c r="J5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4" s="307" t="e">
        <f ca="1">INDEX(INDIRECT("Tbl_metadata[Category Table names]"),MATCH(Tbl_Calculator[[#This Row],[Business Area]],INDIRECT("Tbl_metadata[Types]",0)))</f>
        <v>#N/A</v>
      </c>
      <c r="L54" s="307" t="e">
        <f ca="1">INDEX(INDIRECT("Tbl_metadata[FabricType Table names]"),MATCH(Tbl_Calculator[[#This Row],[Business Area]],INDIRECT("Tbl_metadata[Types]",0)))</f>
        <v>#N/A</v>
      </c>
      <c r="M5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4" s="309">
        <f>IFERROR(INDEX(Tbl_AvgPercCotton[Average % Cotton],MATCH(Tbl_Calculator[[#This Row],[% Cotton in Blend
(Estimated Cotton %)]],Tbl_AvgPercCotton[Blends],0)),0)</f>
        <v>0</v>
      </c>
      <c r="O54" s="307" t="str">
        <f>CONCATENATE(Tbl_Calculator[[#This Row],[Product Category]],"|",Tbl_Calculator[[#This Row],[Product]])</f>
        <v>|</v>
      </c>
      <c r="P54" s="310">
        <f ca="1">IF(AND(Tbl_Calculator[[#This Row],[Number 
Purchased or Sold
(Individual item)]]&gt;0,Tbl_Calculator[[#This Row],[Weight of Cotton Fibre
(Kg)]]=0),0,1)</f>
        <v>1</v>
      </c>
      <c r="Q54" s="274"/>
      <c r="R54" s="274"/>
      <c r="S54" s="274"/>
      <c r="T54" s="274"/>
      <c r="U54" s="274"/>
      <c r="V54" s="274"/>
      <c r="W54" s="274"/>
    </row>
    <row r="55" spans="1:23">
      <c r="A55" s="302"/>
      <c r="B55" s="348"/>
      <c r="C55" s="348"/>
      <c r="D55" s="348"/>
      <c r="E55" s="348"/>
      <c r="F55" s="349">
        <f>IFERROR(INDEX(Tbl_ProductList[Product Weight (g)],MATCH(Tbl_Calculator[[#This Row],[Weight Lookup]],Tbl_ProductList[Product Weight Lookup],0)),0)</f>
        <v>0</v>
      </c>
      <c r="G55" s="350"/>
      <c r="H55" s="351"/>
      <c r="I55" s="352"/>
      <c r="J5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5" s="307" t="e">
        <f ca="1">INDEX(INDIRECT("Tbl_metadata[Category Table names]"),MATCH(Tbl_Calculator[[#This Row],[Business Area]],INDIRECT("Tbl_metadata[Types]",0)))</f>
        <v>#N/A</v>
      </c>
      <c r="L55" s="307" t="e">
        <f ca="1">INDEX(INDIRECT("Tbl_metadata[FabricType Table names]"),MATCH(Tbl_Calculator[[#This Row],[Business Area]],INDIRECT("Tbl_metadata[Types]",0)))</f>
        <v>#N/A</v>
      </c>
      <c r="M5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5" s="309">
        <f>IFERROR(INDEX(Tbl_AvgPercCotton[Average % Cotton],MATCH(Tbl_Calculator[[#This Row],[% Cotton in Blend
(Estimated Cotton %)]],Tbl_AvgPercCotton[Blends],0)),0)</f>
        <v>0</v>
      </c>
      <c r="O55" s="307" t="str">
        <f>CONCATENATE(Tbl_Calculator[[#This Row],[Product Category]],"|",Tbl_Calculator[[#This Row],[Product]])</f>
        <v>|</v>
      </c>
      <c r="P55" s="310">
        <f ca="1">IF(AND(Tbl_Calculator[[#This Row],[Number 
Purchased or Sold
(Individual item)]]&gt;0,Tbl_Calculator[[#This Row],[Weight of Cotton Fibre
(Kg)]]=0),0,1)</f>
        <v>1</v>
      </c>
      <c r="Q55" s="274"/>
      <c r="R55" s="274"/>
      <c r="S55" s="274"/>
      <c r="T55" s="274"/>
      <c r="U55" s="274"/>
      <c r="V55" s="274"/>
      <c r="W55" s="274"/>
    </row>
    <row r="56" spans="1:23">
      <c r="A56" s="302"/>
      <c r="B56" s="343"/>
      <c r="C56" s="343"/>
      <c r="D56" s="343"/>
      <c r="E56" s="343"/>
      <c r="F56" s="344">
        <f>IFERROR(INDEX(Tbl_ProductList[Product Weight (g)],MATCH(Tbl_Calculator[[#This Row],[Weight Lookup]],Tbl_ProductList[Product Weight Lookup],0)),0)</f>
        <v>0</v>
      </c>
      <c r="G56" s="345"/>
      <c r="H56" s="346"/>
      <c r="I56" s="347"/>
      <c r="J5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6" s="307" t="e">
        <f ca="1">INDEX(INDIRECT("Tbl_metadata[Category Table names]"),MATCH(Tbl_Calculator[[#This Row],[Business Area]],INDIRECT("Tbl_metadata[Types]",0)))</f>
        <v>#N/A</v>
      </c>
      <c r="L56" s="307" t="e">
        <f ca="1">INDEX(INDIRECT("Tbl_metadata[FabricType Table names]"),MATCH(Tbl_Calculator[[#This Row],[Business Area]],INDIRECT("Tbl_metadata[Types]",0)))</f>
        <v>#N/A</v>
      </c>
      <c r="M5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6" s="309">
        <f>IFERROR(INDEX(Tbl_AvgPercCotton[Average % Cotton],MATCH(Tbl_Calculator[[#This Row],[% Cotton in Blend
(Estimated Cotton %)]],Tbl_AvgPercCotton[Blends],0)),0)</f>
        <v>0</v>
      </c>
      <c r="O56" s="307" t="str">
        <f>CONCATENATE(Tbl_Calculator[[#This Row],[Product Category]],"|",Tbl_Calculator[[#This Row],[Product]])</f>
        <v>|</v>
      </c>
      <c r="P56" s="310">
        <f ca="1">IF(AND(Tbl_Calculator[[#This Row],[Number 
Purchased or Sold
(Individual item)]]&gt;0,Tbl_Calculator[[#This Row],[Weight of Cotton Fibre
(Kg)]]=0),0,1)</f>
        <v>1</v>
      </c>
      <c r="Q56" s="274"/>
      <c r="R56" s="274"/>
      <c r="S56" s="274"/>
      <c r="T56" s="274"/>
      <c r="U56" s="274"/>
      <c r="V56" s="274"/>
      <c r="W56" s="274"/>
    </row>
    <row r="57" spans="1:23">
      <c r="A57" s="302"/>
      <c r="B57" s="348"/>
      <c r="C57" s="348"/>
      <c r="D57" s="348"/>
      <c r="E57" s="348"/>
      <c r="F57" s="349">
        <f>IFERROR(INDEX(Tbl_ProductList[Product Weight (g)],MATCH(Tbl_Calculator[[#This Row],[Weight Lookup]],Tbl_ProductList[Product Weight Lookup],0)),0)</f>
        <v>0</v>
      </c>
      <c r="G57" s="350"/>
      <c r="H57" s="351"/>
      <c r="I57" s="352"/>
      <c r="J5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7" s="307" t="e">
        <f ca="1">INDEX(INDIRECT("Tbl_metadata[Category Table names]"),MATCH(Tbl_Calculator[[#This Row],[Business Area]],INDIRECT("Tbl_metadata[Types]",0)))</f>
        <v>#N/A</v>
      </c>
      <c r="L57" s="307" t="e">
        <f ca="1">INDEX(INDIRECT("Tbl_metadata[FabricType Table names]"),MATCH(Tbl_Calculator[[#This Row],[Business Area]],INDIRECT("Tbl_metadata[Types]",0)))</f>
        <v>#N/A</v>
      </c>
      <c r="M5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7" s="309">
        <f>IFERROR(INDEX(Tbl_AvgPercCotton[Average % Cotton],MATCH(Tbl_Calculator[[#This Row],[% Cotton in Blend
(Estimated Cotton %)]],Tbl_AvgPercCotton[Blends],0)),0)</f>
        <v>0</v>
      </c>
      <c r="O57" s="307" t="str">
        <f>CONCATENATE(Tbl_Calculator[[#This Row],[Product Category]],"|",Tbl_Calculator[[#This Row],[Product]])</f>
        <v>|</v>
      </c>
      <c r="P57" s="310">
        <f ca="1">IF(AND(Tbl_Calculator[[#This Row],[Number 
Purchased or Sold
(Individual item)]]&gt;0,Tbl_Calculator[[#This Row],[Weight of Cotton Fibre
(Kg)]]=0),0,1)</f>
        <v>1</v>
      </c>
      <c r="Q57" s="274"/>
      <c r="R57" s="274"/>
      <c r="S57" s="274"/>
      <c r="T57" s="274"/>
      <c r="U57" s="274"/>
      <c r="V57" s="274"/>
      <c r="W57" s="274"/>
    </row>
    <row r="58" spans="1:23">
      <c r="A58" s="302"/>
      <c r="B58" s="343"/>
      <c r="C58" s="343"/>
      <c r="D58" s="343"/>
      <c r="E58" s="343"/>
      <c r="F58" s="344">
        <f>IFERROR(INDEX(Tbl_ProductList[Product Weight (g)],MATCH(Tbl_Calculator[[#This Row],[Weight Lookup]],Tbl_ProductList[Product Weight Lookup],0)),0)</f>
        <v>0</v>
      </c>
      <c r="G58" s="345"/>
      <c r="H58" s="346"/>
      <c r="I58" s="347"/>
      <c r="J5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8" s="307" t="e">
        <f ca="1">INDEX(INDIRECT("Tbl_metadata[Category Table names]"),MATCH(Tbl_Calculator[[#This Row],[Business Area]],INDIRECT("Tbl_metadata[Types]",0)))</f>
        <v>#N/A</v>
      </c>
      <c r="L58" s="307" t="e">
        <f ca="1">INDEX(INDIRECT("Tbl_metadata[FabricType Table names]"),MATCH(Tbl_Calculator[[#This Row],[Business Area]],INDIRECT("Tbl_metadata[Types]",0)))</f>
        <v>#N/A</v>
      </c>
      <c r="M5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8" s="309">
        <f>IFERROR(INDEX(Tbl_AvgPercCotton[Average % Cotton],MATCH(Tbl_Calculator[[#This Row],[% Cotton in Blend
(Estimated Cotton %)]],Tbl_AvgPercCotton[Blends],0)),0)</f>
        <v>0</v>
      </c>
      <c r="O58" s="307" t="str">
        <f>CONCATENATE(Tbl_Calculator[[#This Row],[Product Category]],"|",Tbl_Calculator[[#This Row],[Product]])</f>
        <v>|</v>
      </c>
      <c r="P58" s="310">
        <f ca="1">IF(AND(Tbl_Calculator[[#This Row],[Number 
Purchased or Sold
(Individual item)]]&gt;0,Tbl_Calculator[[#This Row],[Weight of Cotton Fibre
(Kg)]]=0),0,1)</f>
        <v>1</v>
      </c>
      <c r="Q58" s="274"/>
      <c r="R58" s="274"/>
      <c r="S58" s="274"/>
      <c r="T58" s="274"/>
      <c r="U58" s="274"/>
      <c r="V58" s="274"/>
      <c r="W58" s="274"/>
    </row>
    <row r="59" spans="1:23">
      <c r="A59" s="302"/>
      <c r="B59" s="348"/>
      <c r="C59" s="348"/>
      <c r="D59" s="348"/>
      <c r="E59" s="348"/>
      <c r="F59" s="349">
        <f>IFERROR(INDEX(Tbl_ProductList[Product Weight (g)],MATCH(Tbl_Calculator[[#This Row],[Weight Lookup]],Tbl_ProductList[Product Weight Lookup],0)),0)</f>
        <v>0</v>
      </c>
      <c r="G59" s="350"/>
      <c r="H59" s="351"/>
      <c r="I59" s="352"/>
      <c r="J5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9" s="307" t="e">
        <f ca="1">INDEX(INDIRECT("Tbl_metadata[Category Table names]"),MATCH(Tbl_Calculator[[#This Row],[Business Area]],INDIRECT("Tbl_metadata[Types]",0)))</f>
        <v>#N/A</v>
      </c>
      <c r="L59" s="307" t="e">
        <f ca="1">INDEX(INDIRECT("Tbl_metadata[FabricType Table names]"),MATCH(Tbl_Calculator[[#This Row],[Business Area]],INDIRECT("Tbl_metadata[Types]",0)))</f>
        <v>#N/A</v>
      </c>
      <c r="M5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9" s="309">
        <f>IFERROR(INDEX(Tbl_AvgPercCotton[Average % Cotton],MATCH(Tbl_Calculator[[#This Row],[% Cotton in Blend
(Estimated Cotton %)]],Tbl_AvgPercCotton[Blends],0)),0)</f>
        <v>0</v>
      </c>
      <c r="O59" s="307" t="str">
        <f>CONCATENATE(Tbl_Calculator[[#This Row],[Product Category]],"|",Tbl_Calculator[[#This Row],[Product]])</f>
        <v>|</v>
      </c>
      <c r="P59" s="310">
        <f ca="1">IF(AND(Tbl_Calculator[[#This Row],[Number 
Purchased or Sold
(Individual item)]]&gt;0,Tbl_Calculator[[#This Row],[Weight of Cotton Fibre
(Kg)]]=0),0,1)</f>
        <v>1</v>
      </c>
      <c r="Q59" s="274"/>
      <c r="R59" s="274"/>
      <c r="S59" s="274"/>
      <c r="T59" s="274"/>
      <c r="U59" s="274"/>
      <c r="V59" s="274"/>
      <c r="W59" s="274"/>
    </row>
    <row r="60" spans="1:23">
      <c r="A60" s="302"/>
      <c r="B60" s="343"/>
      <c r="C60" s="343"/>
      <c r="D60" s="343"/>
      <c r="E60" s="343"/>
      <c r="F60" s="344">
        <f>IFERROR(INDEX(Tbl_ProductList[Product Weight (g)],MATCH(Tbl_Calculator[[#This Row],[Weight Lookup]],Tbl_ProductList[Product Weight Lookup],0)),0)</f>
        <v>0</v>
      </c>
      <c r="G60" s="345"/>
      <c r="H60" s="346"/>
      <c r="I60" s="347"/>
      <c r="J6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0" s="307" t="e">
        <f ca="1">INDEX(INDIRECT("Tbl_metadata[Category Table names]"),MATCH(Tbl_Calculator[[#This Row],[Business Area]],INDIRECT("Tbl_metadata[Types]",0)))</f>
        <v>#N/A</v>
      </c>
      <c r="L60" s="307" t="e">
        <f ca="1">INDEX(INDIRECT("Tbl_metadata[FabricType Table names]"),MATCH(Tbl_Calculator[[#This Row],[Business Area]],INDIRECT("Tbl_metadata[Types]",0)))</f>
        <v>#N/A</v>
      </c>
      <c r="M6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0" s="309">
        <f>IFERROR(INDEX(Tbl_AvgPercCotton[Average % Cotton],MATCH(Tbl_Calculator[[#This Row],[% Cotton in Blend
(Estimated Cotton %)]],Tbl_AvgPercCotton[Blends],0)),0)</f>
        <v>0</v>
      </c>
      <c r="O60" s="307" t="str">
        <f>CONCATENATE(Tbl_Calculator[[#This Row],[Product Category]],"|",Tbl_Calculator[[#This Row],[Product]])</f>
        <v>|</v>
      </c>
      <c r="P60" s="310">
        <f ca="1">IF(AND(Tbl_Calculator[[#This Row],[Number 
Purchased or Sold
(Individual item)]]&gt;0,Tbl_Calculator[[#This Row],[Weight of Cotton Fibre
(Kg)]]=0),0,1)</f>
        <v>1</v>
      </c>
      <c r="Q60" s="274"/>
      <c r="R60" s="274"/>
      <c r="S60" s="274"/>
      <c r="T60" s="274"/>
      <c r="U60" s="274"/>
      <c r="V60" s="274"/>
      <c r="W60" s="274"/>
    </row>
    <row r="61" spans="1:23">
      <c r="A61" s="302"/>
      <c r="B61" s="348"/>
      <c r="C61" s="348"/>
      <c r="D61" s="348"/>
      <c r="E61" s="348"/>
      <c r="F61" s="349">
        <f>IFERROR(INDEX(Tbl_ProductList[Product Weight (g)],MATCH(Tbl_Calculator[[#This Row],[Weight Lookup]],Tbl_ProductList[Product Weight Lookup],0)),0)</f>
        <v>0</v>
      </c>
      <c r="G61" s="350"/>
      <c r="H61" s="351"/>
      <c r="I61" s="352"/>
      <c r="J6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1" s="307" t="e">
        <f ca="1">INDEX(INDIRECT("Tbl_metadata[Category Table names]"),MATCH(Tbl_Calculator[[#This Row],[Business Area]],INDIRECT("Tbl_metadata[Types]",0)))</f>
        <v>#N/A</v>
      </c>
      <c r="L61" s="307" t="e">
        <f ca="1">INDEX(INDIRECT("Tbl_metadata[FabricType Table names]"),MATCH(Tbl_Calculator[[#This Row],[Business Area]],INDIRECT("Tbl_metadata[Types]",0)))</f>
        <v>#N/A</v>
      </c>
      <c r="M6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1" s="309">
        <f>IFERROR(INDEX(Tbl_AvgPercCotton[Average % Cotton],MATCH(Tbl_Calculator[[#This Row],[% Cotton in Blend
(Estimated Cotton %)]],Tbl_AvgPercCotton[Blends],0)),0)</f>
        <v>0</v>
      </c>
      <c r="O61" s="307" t="str">
        <f>CONCATENATE(Tbl_Calculator[[#This Row],[Product Category]],"|",Tbl_Calculator[[#This Row],[Product]])</f>
        <v>|</v>
      </c>
      <c r="P61" s="310">
        <f ca="1">IF(AND(Tbl_Calculator[[#This Row],[Number 
Purchased or Sold
(Individual item)]]&gt;0,Tbl_Calculator[[#This Row],[Weight of Cotton Fibre
(Kg)]]=0),0,1)</f>
        <v>1</v>
      </c>
      <c r="Q61" s="274"/>
      <c r="R61" s="274"/>
      <c r="S61" s="274"/>
      <c r="T61" s="274"/>
      <c r="U61" s="274"/>
      <c r="V61" s="274"/>
      <c r="W61" s="274"/>
    </row>
    <row r="62" spans="1:23">
      <c r="A62" s="302"/>
      <c r="B62" s="343"/>
      <c r="C62" s="343"/>
      <c r="D62" s="343"/>
      <c r="E62" s="343"/>
      <c r="F62" s="344">
        <f>IFERROR(INDEX(Tbl_ProductList[Product Weight (g)],MATCH(Tbl_Calculator[[#This Row],[Weight Lookup]],Tbl_ProductList[Product Weight Lookup],0)),0)</f>
        <v>0</v>
      </c>
      <c r="G62" s="345"/>
      <c r="H62" s="346"/>
      <c r="I62" s="347"/>
      <c r="J6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2" s="307" t="e">
        <f ca="1">INDEX(INDIRECT("Tbl_metadata[Category Table names]"),MATCH(Tbl_Calculator[[#This Row],[Business Area]],INDIRECT("Tbl_metadata[Types]",0)))</f>
        <v>#N/A</v>
      </c>
      <c r="L62" s="307" t="e">
        <f ca="1">INDEX(INDIRECT("Tbl_metadata[FabricType Table names]"),MATCH(Tbl_Calculator[[#This Row],[Business Area]],INDIRECT("Tbl_metadata[Types]",0)))</f>
        <v>#N/A</v>
      </c>
      <c r="M6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2" s="309">
        <f>IFERROR(INDEX(Tbl_AvgPercCotton[Average % Cotton],MATCH(Tbl_Calculator[[#This Row],[% Cotton in Blend
(Estimated Cotton %)]],Tbl_AvgPercCotton[Blends],0)),0)</f>
        <v>0</v>
      </c>
      <c r="O62" s="307" t="str">
        <f>CONCATENATE(Tbl_Calculator[[#This Row],[Product Category]],"|",Tbl_Calculator[[#This Row],[Product]])</f>
        <v>|</v>
      </c>
      <c r="P62" s="310">
        <f ca="1">IF(AND(Tbl_Calculator[[#This Row],[Number 
Purchased or Sold
(Individual item)]]&gt;0,Tbl_Calculator[[#This Row],[Weight of Cotton Fibre
(Kg)]]=0),0,1)</f>
        <v>1</v>
      </c>
      <c r="Q62" s="274"/>
      <c r="R62" s="274"/>
      <c r="S62" s="274"/>
      <c r="T62" s="274"/>
      <c r="U62" s="274"/>
      <c r="V62" s="274"/>
      <c r="W62" s="274"/>
    </row>
    <row r="63" spans="1:23">
      <c r="A63" s="302"/>
      <c r="B63" s="348"/>
      <c r="C63" s="348"/>
      <c r="D63" s="348"/>
      <c r="E63" s="348"/>
      <c r="F63" s="349">
        <f>IFERROR(INDEX(Tbl_ProductList[Product Weight (g)],MATCH(Tbl_Calculator[[#This Row],[Weight Lookup]],Tbl_ProductList[Product Weight Lookup],0)),0)</f>
        <v>0</v>
      </c>
      <c r="G63" s="350"/>
      <c r="H63" s="351"/>
      <c r="I63" s="352"/>
      <c r="J6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3" s="307" t="e">
        <f ca="1">INDEX(INDIRECT("Tbl_metadata[Category Table names]"),MATCH(Tbl_Calculator[[#This Row],[Business Area]],INDIRECT("Tbl_metadata[Types]",0)))</f>
        <v>#N/A</v>
      </c>
      <c r="L63" s="307" t="e">
        <f ca="1">INDEX(INDIRECT("Tbl_metadata[FabricType Table names]"),MATCH(Tbl_Calculator[[#This Row],[Business Area]],INDIRECT("Tbl_metadata[Types]",0)))</f>
        <v>#N/A</v>
      </c>
      <c r="M6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3" s="309">
        <f>IFERROR(INDEX(Tbl_AvgPercCotton[Average % Cotton],MATCH(Tbl_Calculator[[#This Row],[% Cotton in Blend
(Estimated Cotton %)]],Tbl_AvgPercCotton[Blends],0)),0)</f>
        <v>0</v>
      </c>
      <c r="O63" s="307" t="str">
        <f>CONCATENATE(Tbl_Calculator[[#This Row],[Product Category]],"|",Tbl_Calculator[[#This Row],[Product]])</f>
        <v>|</v>
      </c>
      <c r="P63" s="310">
        <f ca="1">IF(AND(Tbl_Calculator[[#This Row],[Number 
Purchased or Sold
(Individual item)]]&gt;0,Tbl_Calculator[[#This Row],[Weight of Cotton Fibre
(Kg)]]=0),0,1)</f>
        <v>1</v>
      </c>
      <c r="Q63" s="274"/>
      <c r="R63" s="274"/>
      <c r="S63" s="274"/>
      <c r="T63" s="274"/>
      <c r="U63" s="274"/>
      <c r="V63" s="274"/>
      <c r="W63" s="274"/>
    </row>
    <row r="64" spans="1:23">
      <c r="A64" s="302"/>
      <c r="B64" s="343"/>
      <c r="C64" s="343"/>
      <c r="D64" s="343"/>
      <c r="E64" s="343"/>
      <c r="F64" s="344">
        <f>IFERROR(INDEX(Tbl_ProductList[Product Weight (g)],MATCH(Tbl_Calculator[[#This Row],[Weight Lookup]],Tbl_ProductList[Product Weight Lookup],0)),0)</f>
        <v>0</v>
      </c>
      <c r="G64" s="345"/>
      <c r="H64" s="346"/>
      <c r="I64" s="347"/>
      <c r="J6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4" s="307" t="e">
        <f ca="1">INDEX(INDIRECT("Tbl_metadata[Category Table names]"),MATCH(Tbl_Calculator[[#This Row],[Business Area]],INDIRECT("Tbl_metadata[Types]",0)))</f>
        <v>#N/A</v>
      </c>
      <c r="L64" s="307" t="e">
        <f ca="1">INDEX(INDIRECT("Tbl_metadata[FabricType Table names]"),MATCH(Tbl_Calculator[[#This Row],[Business Area]],INDIRECT("Tbl_metadata[Types]",0)))</f>
        <v>#N/A</v>
      </c>
      <c r="M6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4" s="309">
        <f>IFERROR(INDEX(Tbl_AvgPercCotton[Average % Cotton],MATCH(Tbl_Calculator[[#This Row],[% Cotton in Blend
(Estimated Cotton %)]],Tbl_AvgPercCotton[Blends],0)),0)</f>
        <v>0</v>
      </c>
      <c r="O64" s="307" t="str">
        <f>CONCATENATE(Tbl_Calculator[[#This Row],[Product Category]],"|",Tbl_Calculator[[#This Row],[Product]])</f>
        <v>|</v>
      </c>
      <c r="P64" s="310">
        <f ca="1">IF(AND(Tbl_Calculator[[#This Row],[Number 
Purchased or Sold
(Individual item)]]&gt;0,Tbl_Calculator[[#This Row],[Weight of Cotton Fibre
(Kg)]]=0),0,1)</f>
        <v>1</v>
      </c>
      <c r="Q64" s="274"/>
      <c r="R64" s="274"/>
      <c r="S64" s="274"/>
      <c r="T64" s="274"/>
      <c r="U64" s="274"/>
      <c r="V64" s="274"/>
      <c r="W64" s="274"/>
    </row>
    <row r="65" spans="1:23">
      <c r="A65" s="302"/>
      <c r="B65" s="348"/>
      <c r="C65" s="348"/>
      <c r="D65" s="348"/>
      <c r="E65" s="348"/>
      <c r="F65" s="349">
        <f>IFERROR(INDEX(Tbl_ProductList[Product Weight (g)],MATCH(Tbl_Calculator[[#This Row],[Weight Lookup]],Tbl_ProductList[Product Weight Lookup],0)),0)</f>
        <v>0</v>
      </c>
      <c r="G65" s="350"/>
      <c r="H65" s="351"/>
      <c r="I65" s="352"/>
      <c r="J6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5" s="307" t="e">
        <f ca="1">INDEX(INDIRECT("Tbl_metadata[Category Table names]"),MATCH(Tbl_Calculator[[#This Row],[Business Area]],INDIRECT("Tbl_metadata[Types]",0)))</f>
        <v>#N/A</v>
      </c>
      <c r="L65" s="307" t="e">
        <f ca="1">INDEX(INDIRECT("Tbl_metadata[FabricType Table names]"),MATCH(Tbl_Calculator[[#This Row],[Business Area]],INDIRECT("Tbl_metadata[Types]",0)))</f>
        <v>#N/A</v>
      </c>
      <c r="M6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5" s="309">
        <f>IFERROR(INDEX(Tbl_AvgPercCotton[Average % Cotton],MATCH(Tbl_Calculator[[#This Row],[% Cotton in Blend
(Estimated Cotton %)]],Tbl_AvgPercCotton[Blends],0)),0)</f>
        <v>0</v>
      </c>
      <c r="O65" s="307" t="str">
        <f>CONCATENATE(Tbl_Calculator[[#This Row],[Product Category]],"|",Tbl_Calculator[[#This Row],[Product]])</f>
        <v>|</v>
      </c>
      <c r="P65" s="310">
        <f ca="1">IF(AND(Tbl_Calculator[[#This Row],[Number 
Purchased or Sold
(Individual item)]]&gt;0,Tbl_Calculator[[#This Row],[Weight of Cotton Fibre
(Kg)]]=0),0,1)</f>
        <v>1</v>
      </c>
      <c r="Q65" s="274"/>
      <c r="R65" s="274"/>
      <c r="S65" s="274"/>
      <c r="T65" s="274"/>
      <c r="U65" s="274"/>
      <c r="V65" s="274"/>
      <c r="W65" s="274"/>
    </row>
    <row r="66" spans="1:23">
      <c r="A66" s="302"/>
      <c r="B66" s="343"/>
      <c r="C66" s="343"/>
      <c r="D66" s="343"/>
      <c r="E66" s="343"/>
      <c r="F66" s="344">
        <f>IFERROR(INDEX(Tbl_ProductList[Product Weight (g)],MATCH(Tbl_Calculator[[#This Row],[Weight Lookup]],Tbl_ProductList[Product Weight Lookup],0)),0)</f>
        <v>0</v>
      </c>
      <c r="G66" s="345"/>
      <c r="H66" s="346"/>
      <c r="I66" s="347"/>
      <c r="J6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6" s="307" t="e">
        <f ca="1">INDEX(INDIRECT("Tbl_metadata[Category Table names]"),MATCH(Tbl_Calculator[[#This Row],[Business Area]],INDIRECT("Tbl_metadata[Types]",0)))</f>
        <v>#N/A</v>
      </c>
      <c r="L66" s="307" t="e">
        <f ca="1">INDEX(INDIRECT("Tbl_metadata[FabricType Table names]"),MATCH(Tbl_Calculator[[#This Row],[Business Area]],INDIRECT("Tbl_metadata[Types]",0)))</f>
        <v>#N/A</v>
      </c>
      <c r="M6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6" s="309">
        <f>IFERROR(INDEX(Tbl_AvgPercCotton[Average % Cotton],MATCH(Tbl_Calculator[[#This Row],[% Cotton in Blend
(Estimated Cotton %)]],Tbl_AvgPercCotton[Blends],0)),0)</f>
        <v>0</v>
      </c>
      <c r="O66" s="307" t="str">
        <f>CONCATENATE(Tbl_Calculator[[#This Row],[Product Category]],"|",Tbl_Calculator[[#This Row],[Product]])</f>
        <v>|</v>
      </c>
      <c r="P66" s="310">
        <f ca="1">IF(AND(Tbl_Calculator[[#This Row],[Number 
Purchased or Sold
(Individual item)]]&gt;0,Tbl_Calculator[[#This Row],[Weight of Cotton Fibre
(Kg)]]=0),0,1)</f>
        <v>1</v>
      </c>
      <c r="Q66" s="274"/>
      <c r="R66" s="274"/>
      <c r="S66" s="274"/>
      <c r="T66" s="274"/>
      <c r="U66" s="274"/>
      <c r="V66" s="274"/>
      <c r="W66" s="274"/>
    </row>
    <row r="67" spans="1:23">
      <c r="A67" s="302"/>
      <c r="B67" s="348"/>
      <c r="C67" s="348"/>
      <c r="D67" s="348"/>
      <c r="E67" s="348"/>
      <c r="F67" s="349">
        <f>IFERROR(INDEX(Tbl_ProductList[Product Weight (g)],MATCH(Tbl_Calculator[[#This Row],[Weight Lookup]],Tbl_ProductList[Product Weight Lookup],0)),0)</f>
        <v>0</v>
      </c>
      <c r="G67" s="350"/>
      <c r="H67" s="351"/>
      <c r="I67" s="352"/>
      <c r="J6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7" s="307" t="e">
        <f ca="1">INDEX(INDIRECT("Tbl_metadata[Category Table names]"),MATCH(Tbl_Calculator[[#This Row],[Business Area]],INDIRECT("Tbl_metadata[Types]",0)))</f>
        <v>#N/A</v>
      </c>
      <c r="L67" s="307" t="e">
        <f ca="1">INDEX(INDIRECT("Tbl_metadata[FabricType Table names]"),MATCH(Tbl_Calculator[[#This Row],[Business Area]],INDIRECT("Tbl_metadata[Types]",0)))</f>
        <v>#N/A</v>
      </c>
      <c r="M6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7" s="309">
        <f>IFERROR(INDEX(Tbl_AvgPercCotton[Average % Cotton],MATCH(Tbl_Calculator[[#This Row],[% Cotton in Blend
(Estimated Cotton %)]],Tbl_AvgPercCotton[Blends],0)),0)</f>
        <v>0</v>
      </c>
      <c r="O67" s="307" t="str">
        <f>CONCATENATE(Tbl_Calculator[[#This Row],[Product Category]],"|",Tbl_Calculator[[#This Row],[Product]])</f>
        <v>|</v>
      </c>
      <c r="P67" s="310">
        <f ca="1">IF(AND(Tbl_Calculator[[#This Row],[Number 
Purchased or Sold
(Individual item)]]&gt;0,Tbl_Calculator[[#This Row],[Weight of Cotton Fibre
(Kg)]]=0),0,1)</f>
        <v>1</v>
      </c>
      <c r="Q67" s="274"/>
      <c r="R67" s="274"/>
      <c r="S67" s="274"/>
      <c r="T67" s="274"/>
      <c r="U67" s="274"/>
      <c r="V67" s="274"/>
      <c r="W67" s="274"/>
    </row>
    <row r="68" spans="1:23">
      <c r="A68" s="302"/>
      <c r="B68" s="343"/>
      <c r="C68" s="343"/>
      <c r="D68" s="343"/>
      <c r="E68" s="343"/>
      <c r="F68" s="344">
        <f>IFERROR(INDEX(Tbl_ProductList[Product Weight (g)],MATCH(Tbl_Calculator[[#This Row],[Weight Lookup]],Tbl_ProductList[Product Weight Lookup],0)),0)</f>
        <v>0</v>
      </c>
      <c r="G68" s="345"/>
      <c r="H68" s="346"/>
      <c r="I68" s="347"/>
      <c r="J6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8" s="307" t="e">
        <f ca="1">INDEX(INDIRECT("Tbl_metadata[Category Table names]"),MATCH(Tbl_Calculator[[#This Row],[Business Area]],INDIRECT("Tbl_metadata[Types]",0)))</f>
        <v>#N/A</v>
      </c>
      <c r="L68" s="307" t="e">
        <f ca="1">INDEX(INDIRECT("Tbl_metadata[FabricType Table names]"),MATCH(Tbl_Calculator[[#This Row],[Business Area]],INDIRECT("Tbl_metadata[Types]",0)))</f>
        <v>#N/A</v>
      </c>
      <c r="M6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8" s="309">
        <f>IFERROR(INDEX(Tbl_AvgPercCotton[Average % Cotton],MATCH(Tbl_Calculator[[#This Row],[% Cotton in Blend
(Estimated Cotton %)]],Tbl_AvgPercCotton[Blends],0)),0)</f>
        <v>0</v>
      </c>
      <c r="O68" s="307" t="str">
        <f>CONCATENATE(Tbl_Calculator[[#This Row],[Product Category]],"|",Tbl_Calculator[[#This Row],[Product]])</f>
        <v>|</v>
      </c>
      <c r="P68" s="310">
        <f ca="1">IF(AND(Tbl_Calculator[[#This Row],[Number 
Purchased or Sold
(Individual item)]]&gt;0,Tbl_Calculator[[#This Row],[Weight of Cotton Fibre
(Kg)]]=0),0,1)</f>
        <v>1</v>
      </c>
      <c r="Q68" s="274"/>
      <c r="R68" s="274"/>
      <c r="S68" s="274"/>
      <c r="T68" s="274"/>
      <c r="U68" s="274"/>
      <c r="V68" s="274"/>
      <c r="W68" s="274"/>
    </row>
    <row r="69" spans="1:23">
      <c r="A69" s="302"/>
      <c r="B69" s="348"/>
      <c r="C69" s="348"/>
      <c r="D69" s="348"/>
      <c r="E69" s="348"/>
      <c r="F69" s="349">
        <f>IFERROR(INDEX(Tbl_ProductList[Product Weight (g)],MATCH(Tbl_Calculator[[#This Row],[Weight Lookup]],Tbl_ProductList[Product Weight Lookup],0)),0)</f>
        <v>0</v>
      </c>
      <c r="G69" s="350"/>
      <c r="H69" s="351"/>
      <c r="I69" s="352"/>
      <c r="J6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9" s="307" t="e">
        <f ca="1">INDEX(INDIRECT("Tbl_metadata[Category Table names]"),MATCH(Tbl_Calculator[[#This Row],[Business Area]],INDIRECT("Tbl_metadata[Types]",0)))</f>
        <v>#N/A</v>
      </c>
      <c r="L69" s="307" t="e">
        <f ca="1">INDEX(INDIRECT("Tbl_metadata[FabricType Table names]"),MATCH(Tbl_Calculator[[#This Row],[Business Area]],INDIRECT("Tbl_metadata[Types]",0)))</f>
        <v>#N/A</v>
      </c>
      <c r="M6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9" s="309">
        <f>IFERROR(INDEX(Tbl_AvgPercCotton[Average % Cotton],MATCH(Tbl_Calculator[[#This Row],[% Cotton in Blend
(Estimated Cotton %)]],Tbl_AvgPercCotton[Blends],0)),0)</f>
        <v>0</v>
      </c>
      <c r="O69" s="307" t="str">
        <f>CONCATENATE(Tbl_Calculator[[#This Row],[Product Category]],"|",Tbl_Calculator[[#This Row],[Product]])</f>
        <v>|</v>
      </c>
      <c r="P69" s="310">
        <f ca="1">IF(AND(Tbl_Calculator[[#This Row],[Number 
Purchased or Sold
(Individual item)]]&gt;0,Tbl_Calculator[[#This Row],[Weight of Cotton Fibre
(Kg)]]=0),0,1)</f>
        <v>1</v>
      </c>
      <c r="Q69" s="274"/>
      <c r="R69" s="274"/>
      <c r="S69" s="274"/>
      <c r="T69" s="274"/>
      <c r="U69" s="274"/>
      <c r="V69" s="274"/>
      <c r="W69" s="274"/>
    </row>
    <row r="70" spans="1:23">
      <c r="A70" s="302"/>
      <c r="B70" s="343"/>
      <c r="C70" s="343"/>
      <c r="D70" s="343"/>
      <c r="E70" s="343"/>
      <c r="F70" s="344">
        <f>IFERROR(INDEX(Tbl_ProductList[Product Weight (g)],MATCH(Tbl_Calculator[[#This Row],[Weight Lookup]],Tbl_ProductList[Product Weight Lookup],0)),0)</f>
        <v>0</v>
      </c>
      <c r="G70" s="345"/>
      <c r="H70" s="346"/>
      <c r="I70" s="347"/>
      <c r="J7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0" s="307" t="e">
        <f ca="1">INDEX(INDIRECT("Tbl_metadata[Category Table names]"),MATCH(Tbl_Calculator[[#This Row],[Business Area]],INDIRECT("Tbl_metadata[Types]",0)))</f>
        <v>#N/A</v>
      </c>
      <c r="L70" s="307" t="e">
        <f ca="1">INDEX(INDIRECT("Tbl_metadata[FabricType Table names]"),MATCH(Tbl_Calculator[[#This Row],[Business Area]],INDIRECT("Tbl_metadata[Types]",0)))</f>
        <v>#N/A</v>
      </c>
      <c r="M7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0" s="309">
        <f>IFERROR(INDEX(Tbl_AvgPercCotton[Average % Cotton],MATCH(Tbl_Calculator[[#This Row],[% Cotton in Blend
(Estimated Cotton %)]],Tbl_AvgPercCotton[Blends],0)),0)</f>
        <v>0</v>
      </c>
      <c r="O70" s="307" t="str">
        <f>CONCATENATE(Tbl_Calculator[[#This Row],[Product Category]],"|",Tbl_Calculator[[#This Row],[Product]])</f>
        <v>|</v>
      </c>
      <c r="P70" s="310">
        <f ca="1">IF(AND(Tbl_Calculator[[#This Row],[Number 
Purchased or Sold
(Individual item)]]&gt;0,Tbl_Calculator[[#This Row],[Weight of Cotton Fibre
(Kg)]]=0),0,1)</f>
        <v>1</v>
      </c>
      <c r="Q70" s="274"/>
      <c r="R70" s="274"/>
      <c r="S70" s="274"/>
      <c r="T70" s="274"/>
      <c r="U70" s="274"/>
      <c r="V70" s="274"/>
      <c r="W70" s="274"/>
    </row>
    <row r="71" spans="1:23">
      <c r="A71" s="302"/>
      <c r="B71" s="348"/>
      <c r="C71" s="348"/>
      <c r="D71" s="348"/>
      <c r="E71" s="348"/>
      <c r="F71" s="349">
        <f>IFERROR(INDEX(Tbl_ProductList[Product Weight (g)],MATCH(Tbl_Calculator[[#This Row],[Weight Lookup]],Tbl_ProductList[Product Weight Lookup],0)),0)</f>
        <v>0</v>
      </c>
      <c r="G71" s="350"/>
      <c r="H71" s="351"/>
      <c r="I71" s="352"/>
      <c r="J7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1" s="307" t="e">
        <f ca="1">INDEX(INDIRECT("Tbl_metadata[Category Table names]"),MATCH(Tbl_Calculator[[#This Row],[Business Area]],INDIRECT("Tbl_metadata[Types]",0)))</f>
        <v>#N/A</v>
      </c>
      <c r="L71" s="307" t="e">
        <f ca="1">INDEX(INDIRECT("Tbl_metadata[FabricType Table names]"),MATCH(Tbl_Calculator[[#This Row],[Business Area]],INDIRECT("Tbl_metadata[Types]",0)))</f>
        <v>#N/A</v>
      </c>
      <c r="M7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1" s="309">
        <f>IFERROR(INDEX(Tbl_AvgPercCotton[Average % Cotton],MATCH(Tbl_Calculator[[#This Row],[% Cotton in Blend
(Estimated Cotton %)]],Tbl_AvgPercCotton[Blends],0)),0)</f>
        <v>0</v>
      </c>
      <c r="O71" s="307" t="str">
        <f>CONCATENATE(Tbl_Calculator[[#This Row],[Product Category]],"|",Tbl_Calculator[[#This Row],[Product]])</f>
        <v>|</v>
      </c>
      <c r="P71" s="310">
        <f ca="1">IF(AND(Tbl_Calculator[[#This Row],[Number 
Purchased or Sold
(Individual item)]]&gt;0,Tbl_Calculator[[#This Row],[Weight of Cotton Fibre
(Kg)]]=0),0,1)</f>
        <v>1</v>
      </c>
      <c r="Q71" s="274"/>
      <c r="R71" s="274"/>
      <c r="S71" s="274"/>
      <c r="T71" s="274"/>
      <c r="U71" s="274"/>
      <c r="V71" s="274"/>
      <c r="W71" s="274"/>
    </row>
    <row r="72" spans="1:23">
      <c r="A72" s="302"/>
      <c r="B72" s="343"/>
      <c r="C72" s="343"/>
      <c r="D72" s="343"/>
      <c r="E72" s="343"/>
      <c r="F72" s="344">
        <f>IFERROR(INDEX(Tbl_ProductList[Product Weight (g)],MATCH(Tbl_Calculator[[#This Row],[Weight Lookup]],Tbl_ProductList[Product Weight Lookup],0)),0)</f>
        <v>0</v>
      </c>
      <c r="G72" s="345"/>
      <c r="H72" s="346"/>
      <c r="I72" s="347"/>
      <c r="J7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2" s="307" t="e">
        <f ca="1">INDEX(INDIRECT("Tbl_metadata[Category Table names]"),MATCH(Tbl_Calculator[[#This Row],[Business Area]],INDIRECT("Tbl_metadata[Types]",0)))</f>
        <v>#N/A</v>
      </c>
      <c r="L72" s="307" t="e">
        <f ca="1">INDEX(INDIRECT("Tbl_metadata[FabricType Table names]"),MATCH(Tbl_Calculator[[#This Row],[Business Area]],INDIRECT("Tbl_metadata[Types]",0)))</f>
        <v>#N/A</v>
      </c>
      <c r="M7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2" s="309">
        <f>IFERROR(INDEX(Tbl_AvgPercCotton[Average % Cotton],MATCH(Tbl_Calculator[[#This Row],[% Cotton in Blend
(Estimated Cotton %)]],Tbl_AvgPercCotton[Blends],0)),0)</f>
        <v>0</v>
      </c>
      <c r="O72" s="307" t="str">
        <f>CONCATENATE(Tbl_Calculator[[#This Row],[Product Category]],"|",Tbl_Calculator[[#This Row],[Product]])</f>
        <v>|</v>
      </c>
      <c r="P72" s="310">
        <f ca="1">IF(AND(Tbl_Calculator[[#This Row],[Number 
Purchased or Sold
(Individual item)]]&gt;0,Tbl_Calculator[[#This Row],[Weight of Cotton Fibre
(Kg)]]=0),0,1)</f>
        <v>1</v>
      </c>
      <c r="Q72" s="274"/>
      <c r="R72" s="274"/>
      <c r="S72" s="274"/>
      <c r="T72" s="274"/>
      <c r="U72" s="274"/>
      <c r="V72" s="274"/>
      <c r="W72" s="274"/>
    </row>
    <row r="73" spans="1:23">
      <c r="A73" s="302"/>
      <c r="B73" s="348"/>
      <c r="C73" s="348"/>
      <c r="D73" s="348"/>
      <c r="E73" s="348"/>
      <c r="F73" s="349">
        <f>IFERROR(INDEX(Tbl_ProductList[Product Weight (g)],MATCH(Tbl_Calculator[[#This Row],[Weight Lookup]],Tbl_ProductList[Product Weight Lookup],0)),0)</f>
        <v>0</v>
      </c>
      <c r="G73" s="350"/>
      <c r="H73" s="351"/>
      <c r="I73" s="352"/>
      <c r="J7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3" s="307" t="e">
        <f ca="1">INDEX(INDIRECT("Tbl_metadata[Category Table names]"),MATCH(Tbl_Calculator[[#This Row],[Business Area]],INDIRECT("Tbl_metadata[Types]",0)))</f>
        <v>#N/A</v>
      </c>
      <c r="L73" s="307" t="e">
        <f ca="1">INDEX(INDIRECT("Tbl_metadata[FabricType Table names]"),MATCH(Tbl_Calculator[[#This Row],[Business Area]],INDIRECT("Tbl_metadata[Types]",0)))</f>
        <v>#N/A</v>
      </c>
      <c r="M7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3" s="309">
        <f>IFERROR(INDEX(Tbl_AvgPercCotton[Average % Cotton],MATCH(Tbl_Calculator[[#This Row],[% Cotton in Blend
(Estimated Cotton %)]],Tbl_AvgPercCotton[Blends],0)),0)</f>
        <v>0</v>
      </c>
      <c r="O73" s="307" t="str">
        <f>CONCATENATE(Tbl_Calculator[[#This Row],[Product Category]],"|",Tbl_Calculator[[#This Row],[Product]])</f>
        <v>|</v>
      </c>
      <c r="P73" s="310">
        <f ca="1">IF(AND(Tbl_Calculator[[#This Row],[Number 
Purchased or Sold
(Individual item)]]&gt;0,Tbl_Calculator[[#This Row],[Weight of Cotton Fibre
(Kg)]]=0),0,1)</f>
        <v>1</v>
      </c>
      <c r="Q73" s="274"/>
      <c r="R73" s="274"/>
      <c r="S73" s="274"/>
      <c r="T73" s="274"/>
      <c r="U73" s="274"/>
      <c r="V73" s="274"/>
      <c r="W73" s="274"/>
    </row>
    <row r="74" spans="1:23">
      <c r="A74" s="302"/>
      <c r="B74" s="343"/>
      <c r="C74" s="343"/>
      <c r="D74" s="343"/>
      <c r="E74" s="343"/>
      <c r="F74" s="344">
        <f>IFERROR(INDEX(Tbl_ProductList[Product Weight (g)],MATCH(Tbl_Calculator[[#This Row],[Weight Lookup]],Tbl_ProductList[Product Weight Lookup],0)),0)</f>
        <v>0</v>
      </c>
      <c r="G74" s="345"/>
      <c r="H74" s="346"/>
      <c r="I74" s="347"/>
      <c r="J7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4" s="307" t="e">
        <f ca="1">INDEX(INDIRECT("Tbl_metadata[Category Table names]"),MATCH(Tbl_Calculator[[#This Row],[Business Area]],INDIRECT("Tbl_metadata[Types]",0)))</f>
        <v>#N/A</v>
      </c>
      <c r="L74" s="307" t="e">
        <f ca="1">INDEX(INDIRECT("Tbl_metadata[FabricType Table names]"),MATCH(Tbl_Calculator[[#This Row],[Business Area]],INDIRECT("Tbl_metadata[Types]",0)))</f>
        <v>#N/A</v>
      </c>
      <c r="M7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4" s="309">
        <f>IFERROR(INDEX(Tbl_AvgPercCotton[Average % Cotton],MATCH(Tbl_Calculator[[#This Row],[% Cotton in Blend
(Estimated Cotton %)]],Tbl_AvgPercCotton[Blends],0)),0)</f>
        <v>0</v>
      </c>
      <c r="O74" s="307" t="str">
        <f>CONCATENATE(Tbl_Calculator[[#This Row],[Product Category]],"|",Tbl_Calculator[[#This Row],[Product]])</f>
        <v>|</v>
      </c>
      <c r="P74" s="310">
        <f ca="1">IF(AND(Tbl_Calculator[[#This Row],[Number 
Purchased or Sold
(Individual item)]]&gt;0,Tbl_Calculator[[#This Row],[Weight of Cotton Fibre
(Kg)]]=0),0,1)</f>
        <v>1</v>
      </c>
      <c r="Q74" s="274"/>
      <c r="R74" s="274"/>
      <c r="S74" s="274"/>
      <c r="T74" s="274"/>
      <c r="U74" s="274"/>
      <c r="V74" s="274"/>
      <c r="W74" s="274"/>
    </row>
    <row r="75" spans="1:23">
      <c r="A75" s="302"/>
      <c r="B75" s="348"/>
      <c r="C75" s="348"/>
      <c r="D75" s="348"/>
      <c r="E75" s="348"/>
      <c r="F75" s="349">
        <f>IFERROR(INDEX(Tbl_ProductList[Product Weight (g)],MATCH(Tbl_Calculator[[#This Row],[Weight Lookup]],Tbl_ProductList[Product Weight Lookup],0)),0)</f>
        <v>0</v>
      </c>
      <c r="G75" s="350"/>
      <c r="H75" s="351"/>
      <c r="I75" s="352"/>
      <c r="J7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5" s="307" t="e">
        <f ca="1">INDEX(INDIRECT("Tbl_metadata[Category Table names]"),MATCH(Tbl_Calculator[[#This Row],[Business Area]],INDIRECT("Tbl_metadata[Types]",0)))</f>
        <v>#N/A</v>
      </c>
      <c r="L75" s="307" t="e">
        <f ca="1">INDEX(INDIRECT("Tbl_metadata[FabricType Table names]"),MATCH(Tbl_Calculator[[#This Row],[Business Area]],INDIRECT("Tbl_metadata[Types]",0)))</f>
        <v>#N/A</v>
      </c>
      <c r="M7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5" s="309">
        <f>IFERROR(INDEX(Tbl_AvgPercCotton[Average % Cotton],MATCH(Tbl_Calculator[[#This Row],[% Cotton in Blend
(Estimated Cotton %)]],Tbl_AvgPercCotton[Blends],0)),0)</f>
        <v>0</v>
      </c>
      <c r="O75" s="307" t="str">
        <f>CONCATENATE(Tbl_Calculator[[#This Row],[Product Category]],"|",Tbl_Calculator[[#This Row],[Product]])</f>
        <v>|</v>
      </c>
      <c r="P75" s="310">
        <f ca="1">IF(AND(Tbl_Calculator[[#This Row],[Number 
Purchased or Sold
(Individual item)]]&gt;0,Tbl_Calculator[[#This Row],[Weight of Cotton Fibre
(Kg)]]=0),0,1)</f>
        <v>1</v>
      </c>
      <c r="Q75" s="274"/>
      <c r="R75" s="274"/>
      <c r="S75" s="274"/>
      <c r="T75" s="274"/>
      <c r="U75" s="274"/>
      <c r="V75" s="274"/>
      <c r="W75" s="274"/>
    </row>
    <row r="76" spans="1:23">
      <c r="B76" s="343"/>
      <c r="C76" s="343"/>
      <c r="D76" s="343"/>
      <c r="E76" s="343"/>
      <c r="F76" s="344">
        <f>IFERROR(INDEX(Tbl_ProductList[Product Weight (g)],MATCH(Tbl_Calculator[[#This Row],[Weight Lookup]],Tbl_ProductList[Product Weight Lookup],0)),0)</f>
        <v>0</v>
      </c>
      <c r="G76" s="345"/>
      <c r="H76" s="346"/>
      <c r="I76" s="347"/>
      <c r="J7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6" s="307" t="e">
        <f ca="1">INDEX(INDIRECT("Tbl_metadata[Category Table names]"),MATCH(Tbl_Calculator[[#This Row],[Business Area]],INDIRECT("Tbl_metadata[Types]",0)))</f>
        <v>#N/A</v>
      </c>
      <c r="L76" s="307" t="e">
        <f ca="1">INDEX(INDIRECT("Tbl_metadata[FabricType Table names]"),MATCH(Tbl_Calculator[[#This Row],[Business Area]],INDIRECT("Tbl_metadata[Types]",0)))</f>
        <v>#N/A</v>
      </c>
      <c r="M7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6" s="309">
        <f>IFERROR(INDEX(Tbl_AvgPercCotton[Average % Cotton],MATCH(Tbl_Calculator[[#This Row],[% Cotton in Blend
(Estimated Cotton %)]],Tbl_AvgPercCotton[Blends],0)),0)</f>
        <v>0</v>
      </c>
      <c r="O76" s="307" t="str">
        <f>CONCATENATE(Tbl_Calculator[[#This Row],[Product Category]],"|",Tbl_Calculator[[#This Row],[Product]])</f>
        <v>|</v>
      </c>
      <c r="P76" s="310">
        <f ca="1">IF(AND(Tbl_Calculator[[#This Row],[Number 
Purchased or Sold
(Individual item)]]&gt;0,Tbl_Calculator[[#This Row],[Weight of Cotton Fibre
(Kg)]]=0),0,1)</f>
        <v>1</v>
      </c>
      <c r="Q76" s="274"/>
      <c r="R76" s="274"/>
      <c r="S76" s="274"/>
      <c r="T76" s="274"/>
      <c r="U76" s="274"/>
      <c r="V76" s="274"/>
      <c r="W76" s="274"/>
    </row>
    <row r="77" spans="1:23">
      <c r="B77" s="348"/>
      <c r="C77" s="348"/>
      <c r="D77" s="348"/>
      <c r="E77" s="348"/>
      <c r="F77" s="349">
        <f>IFERROR(INDEX(Tbl_ProductList[Product Weight (g)],MATCH(Tbl_Calculator[[#This Row],[Weight Lookup]],Tbl_ProductList[Product Weight Lookup],0)),0)</f>
        <v>0</v>
      </c>
      <c r="G77" s="350"/>
      <c r="H77" s="351"/>
      <c r="I77" s="352"/>
      <c r="J7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7" s="307" t="e">
        <f ca="1">INDEX(INDIRECT("Tbl_metadata[Category Table names]"),MATCH(Tbl_Calculator[[#This Row],[Business Area]],INDIRECT("Tbl_metadata[Types]",0)))</f>
        <v>#N/A</v>
      </c>
      <c r="L77" s="307" t="e">
        <f ca="1">INDEX(INDIRECT("Tbl_metadata[FabricType Table names]"),MATCH(Tbl_Calculator[[#This Row],[Business Area]],INDIRECT("Tbl_metadata[Types]",0)))</f>
        <v>#N/A</v>
      </c>
      <c r="M7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7" s="309">
        <f>IFERROR(INDEX(Tbl_AvgPercCotton[Average % Cotton],MATCH(Tbl_Calculator[[#This Row],[% Cotton in Blend
(Estimated Cotton %)]],Tbl_AvgPercCotton[Blends],0)),0)</f>
        <v>0</v>
      </c>
      <c r="O77" s="307" t="str">
        <f>CONCATENATE(Tbl_Calculator[[#This Row],[Product Category]],"|",Tbl_Calculator[[#This Row],[Product]])</f>
        <v>|</v>
      </c>
      <c r="P77" s="310">
        <f ca="1">IF(AND(Tbl_Calculator[[#This Row],[Number 
Purchased or Sold
(Individual item)]]&gt;0,Tbl_Calculator[[#This Row],[Weight of Cotton Fibre
(Kg)]]=0),0,1)</f>
        <v>1</v>
      </c>
      <c r="Q77" s="274"/>
      <c r="R77" s="274"/>
      <c r="S77" s="274"/>
      <c r="T77" s="274"/>
      <c r="U77" s="274"/>
      <c r="V77" s="274"/>
      <c r="W77" s="274"/>
    </row>
    <row r="78" spans="1:23">
      <c r="A78" s="302"/>
      <c r="B78" s="343"/>
      <c r="C78" s="343"/>
      <c r="D78" s="343"/>
      <c r="E78" s="343"/>
      <c r="F78" s="344">
        <f>IFERROR(INDEX(Tbl_ProductList[Product Weight (g)],MATCH(Tbl_Calculator[[#This Row],[Weight Lookup]],Tbl_ProductList[Product Weight Lookup],0)),0)</f>
        <v>0</v>
      </c>
      <c r="G78" s="345"/>
      <c r="H78" s="346"/>
      <c r="I78" s="347"/>
      <c r="J7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8" s="307" t="e">
        <f ca="1">INDEX(INDIRECT("Tbl_metadata[Category Table names]"),MATCH(Tbl_Calculator[[#This Row],[Business Area]],INDIRECT("Tbl_metadata[Types]",0)))</f>
        <v>#N/A</v>
      </c>
      <c r="L78" s="307" t="e">
        <f ca="1">INDEX(INDIRECT("Tbl_metadata[FabricType Table names]"),MATCH(Tbl_Calculator[[#This Row],[Business Area]],INDIRECT("Tbl_metadata[Types]",0)))</f>
        <v>#N/A</v>
      </c>
      <c r="M7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8" s="309">
        <f>IFERROR(INDEX(Tbl_AvgPercCotton[Average % Cotton],MATCH(Tbl_Calculator[[#This Row],[% Cotton in Blend
(Estimated Cotton %)]],Tbl_AvgPercCotton[Blends],0)),0)</f>
        <v>0</v>
      </c>
      <c r="O78" s="307" t="str">
        <f>CONCATENATE(Tbl_Calculator[[#This Row],[Product Category]],"|",Tbl_Calculator[[#This Row],[Product]])</f>
        <v>|</v>
      </c>
      <c r="P78" s="310">
        <f ca="1">IF(AND(Tbl_Calculator[[#This Row],[Number 
Purchased or Sold
(Individual item)]]&gt;0,Tbl_Calculator[[#This Row],[Weight of Cotton Fibre
(Kg)]]=0),0,1)</f>
        <v>1</v>
      </c>
      <c r="Q78" s="274"/>
      <c r="R78" s="274"/>
      <c r="S78" s="274"/>
      <c r="T78" s="274"/>
      <c r="U78" s="274"/>
      <c r="V78" s="274"/>
      <c r="W78" s="274"/>
    </row>
    <row r="79" spans="1:23">
      <c r="A79" s="302"/>
      <c r="B79" s="348"/>
      <c r="C79" s="348"/>
      <c r="D79" s="348"/>
      <c r="E79" s="348"/>
      <c r="F79" s="349">
        <f>IFERROR(INDEX(Tbl_ProductList[Product Weight (g)],MATCH(Tbl_Calculator[[#This Row],[Weight Lookup]],Tbl_ProductList[Product Weight Lookup],0)),0)</f>
        <v>0</v>
      </c>
      <c r="G79" s="350"/>
      <c r="H79" s="351"/>
      <c r="I79" s="352"/>
      <c r="J7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9" s="307" t="e">
        <f ca="1">INDEX(INDIRECT("Tbl_metadata[Category Table names]"),MATCH(Tbl_Calculator[[#This Row],[Business Area]],INDIRECT("Tbl_metadata[Types]",0)))</f>
        <v>#N/A</v>
      </c>
      <c r="L79" s="307" t="e">
        <f ca="1">INDEX(INDIRECT("Tbl_metadata[FabricType Table names]"),MATCH(Tbl_Calculator[[#This Row],[Business Area]],INDIRECT("Tbl_metadata[Types]",0)))</f>
        <v>#N/A</v>
      </c>
      <c r="M7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9" s="309">
        <f>IFERROR(INDEX(Tbl_AvgPercCotton[Average % Cotton],MATCH(Tbl_Calculator[[#This Row],[% Cotton in Blend
(Estimated Cotton %)]],Tbl_AvgPercCotton[Blends],0)),0)</f>
        <v>0</v>
      </c>
      <c r="O79" s="307" t="str">
        <f>CONCATENATE(Tbl_Calculator[[#This Row],[Product Category]],"|",Tbl_Calculator[[#This Row],[Product]])</f>
        <v>|</v>
      </c>
      <c r="P79" s="310">
        <f ca="1">IF(AND(Tbl_Calculator[[#This Row],[Number 
Purchased or Sold
(Individual item)]]&gt;0,Tbl_Calculator[[#This Row],[Weight of Cotton Fibre
(Kg)]]=0),0,1)</f>
        <v>1</v>
      </c>
      <c r="Q79" s="274"/>
      <c r="R79" s="274"/>
      <c r="S79" s="274"/>
      <c r="T79" s="274"/>
      <c r="U79" s="274"/>
      <c r="V79" s="274"/>
      <c r="W79" s="274"/>
    </row>
    <row r="80" spans="1:23">
      <c r="A80" s="302"/>
      <c r="B80" s="343"/>
      <c r="C80" s="343"/>
      <c r="D80" s="343"/>
      <c r="E80" s="343"/>
      <c r="F80" s="344">
        <f>IFERROR(INDEX(Tbl_ProductList[Product Weight (g)],MATCH(Tbl_Calculator[[#This Row],[Weight Lookup]],Tbl_ProductList[Product Weight Lookup],0)),0)</f>
        <v>0</v>
      </c>
      <c r="G80" s="345"/>
      <c r="H80" s="346"/>
      <c r="I80" s="347"/>
      <c r="J8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0" s="307" t="e">
        <f ca="1">INDEX(INDIRECT("Tbl_metadata[Category Table names]"),MATCH(Tbl_Calculator[[#This Row],[Business Area]],INDIRECT("Tbl_metadata[Types]",0)))</f>
        <v>#N/A</v>
      </c>
      <c r="L80" s="307" t="e">
        <f ca="1">INDEX(INDIRECT("Tbl_metadata[FabricType Table names]"),MATCH(Tbl_Calculator[[#This Row],[Business Area]],INDIRECT("Tbl_metadata[Types]",0)))</f>
        <v>#N/A</v>
      </c>
      <c r="M8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0" s="309">
        <f>IFERROR(INDEX(Tbl_AvgPercCotton[Average % Cotton],MATCH(Tbl_Calculator[[#This Row],[% Cotton in Blend
(Estimated Cotton %)]],Tbl_AvgPercCotton[Blends],0)),0)</f>
        <v>0</v>
      </c>
      <c r="O80" s="307" t="str">
        <f>CONCATENATE(Tbl_Calculator[[#This Row],[Product Category]],"|",Tbl_Calculator[[#This Row],[Product]])</f>
        <v>|</v>
      </c>
      <c r="P80" s="310">
        <f ca="1">IF(AND(Tbl_Calculator[[#This Row],[Number 
Purchased or Sold
(Individual item)]]&gt;0,Tbl_Calculator[[#This Row],[Weight of Cotton Fibre
(Kg)]]=0),0,1)</f>
        <v>1</v>
      </c>
      <c r="Q80" s="274"/>
      <c r="R80" s="274"/>
      <c r="S80" s="274"/>
      <c r="T80" s="274"/>
      <c r="U80" s="274"/>
      <c r="V80" s="274"/>
      <c r="W80" s="274"/>
    </row>
    <row r="81" spans="1:23">
      <c r="A81" s="302"/>
      <c r="B81" s="348"/>
      <c r="C81" s="348"/>
      <c r="D81" s="348"/>
      <c r="E81" s="348"/>
      <c r="F81" s="349">
        <f>IFERROR(INDEX(Tbl_ProductList[Product Weight (g)],MATCH(Tbl_Calculator[[#This Row],[Weight Lookup]],Tbl_ProductList[Product Weight Lookup],0)),0)</f>
        <v>0</v>
      </c>
      <c r="G81" s="350"/>
      <c r="H81" s="351"/>
      <c r="I81" s="352"/>
      <c r="J8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1" s="307" t="e">
        <f ca="1">INDEX(INDIRECT("Tbl_metadata[Category Table names]"),MATCH(Tbl_Calculator[[#This Row],[Business Area]],INDIRECT("Tbl_metadata[Types]",0)))</f>
        <v>#N/A</v>
      </c>
      <c r="L81" s="307" t="e">
        <f ca="1">INDEX(INDIRECT("Tbl_metadata[FabricType Table names]"),MATCH(Tbl_Calculator[[#This Row],[Business Area]],INDIRECT("Tbl_metadata[Types]",0)))</f>
        <v>#N/A</v>
      </c>
      <c r="M8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1" s="309">
        <f>IFERROR(INDEX(Tbl_AvgPercCotton[Average % Cotton],MATCH(Tbl_Calculator[[#This Row],[% Cotton in Blend
(Estimated Cotton %)]],Tbl_AvgPercCotton[Blends],0)),0)</f>
        <v>0</v>
      </c>
      <c r="O81" s="307" t="str">
        <f>CONCATENATE(Tbl_Calculator[[#This Row],[Product Category]],"|",Tbl_Calculator[[#This Row],[Product]])</f>
        <v>|</v>
      </c>
      <c r="P81" s="310">
        <f ca="1">IF(AND(Tbl_Calculator[[#This Row],[Number 
Purchased or Sold
(Individual item)]]&gt;0,Tbl_Calculator[[#This Row],[Weight of Cotton Fibre
(Kg)]]=0),0,1)</f>
        <v>1</v>
      </c>
      <c r="Q81" s="274"/>
      <c r="R81" s="274"/>
      <c r="S81" s="274"/>
      <c r="T81" s="274"/>
      <c r="U81" s="274"/>
      <c r="V81" s="274"/>
      <c r="W81" s="274"/>
    </row>
    <row r="82" spans="1:23">
      <c r="A82" s="302"/>
      <c r="B82" s="343"/>
      <c r="C82" s="343"/>
      <c r="D82" s="343"/>
      <c r="E82" s="343"/>
      <c r="F82" s="344">
        <f>IFERROR(INDEX(Tbl_ProductList[Product Weight (g)],MATCH(Tbl_Calculator[[#This Row],[Weight Lookup]],Tbl_ProductList[Product Weight Lookup],0)),0)</f>
        <v>0</v>
      </c>
      <c r="G82" s="345"/>
      <c r="H82" s="346"/>
      <c r="I82" s="347"/>
      <c r="J8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2" s="307" t="e">
        <f ca="1">INDEX(INDIRECT("Tbl_metadata[Category Table names]"),MATCH(Tbl_Calculator[[#This Row],[Business Area]],INDIRECT("Tbl_metadata[Types]",0)))</f>
        <v>#N/A</v>
      </c>
      <c r="L82" s="307" t="e">
        <f ca="1">INDEX(INDIRECT("Tbl_metadata[FabricType Table names]"),MATCH(Tbl_Calculator[[#This Row],[Business Area]],INDIRECT("Tbl_metadata[Types]",0)))</f>
        <v>#N/A</v>
      </c>
      <c r="M8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2" s="309">
        <f>IFERROR(INDEX(Tbl_AvgPercCotton[Average % Cotton],MATCH(Tbl_Calculator[[#This Row],[% Cotton in Blend
(Estimated Cotton %)]],Tbl_AvgPercCotton[Blends],0)),0)</f>
        <v>0</v>
      </c>
      <c r="O82" s="307" t="str">
        <f>CONCATENATE(Tbl_Calculator[[#This Row],[Product Category]],"|",Tbl_Calculator[[#This Row],[Product]])</f>
        <v>|</v>
      </c>
      <c r="P82" s="310">
        <f ca="1">IF(AND(Tbl_Calculator[[#This Row],[Number 
Purchased or Sold
(Individual item)]]&gt;0,Tbl_Calculator[[#This Row],[Weight of Cotton Fibre
(Kg)]]=0),0,1)</f>
        <v>1</v>
      </c>
      <c r="Q82" s="274"/>
      <c r="R82" s="274"/>
      <c r="S82" s="274"/>
      <c r="T82" s="274"/>
      <c r="U82" s="274"/>
      <c r="V82" s="274"/>
      <c r="W82" s="274"/>
    </row>
    <row r="83" spans="1:23">
      <c r="A83" s="302"/>
      <c r="B83" s="348"/>
      <c r="C83" s="348"/>
      <c r="D83" s="348"/>
      <c r="E83" s="348"/>
      <c r="F83" s="349">
        <f>IFERROR(INDEX(Tbl_ProductList[Product Weight (g)],MATCH(Tbl_Calculator[[#This Row],[Weight Lookup]],Tbl_ProductList[Product Weight Lookup],0)),0)</f>
        <v>0</v>
      </c>
      <c r="G83" s="350"/>
      <c r="H83" s="351"/>
      <c r="I83" s="352"/>
      <c r="J8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3" s="307" t="e">
        <f ca="1">INDEX(INDIRECT("Tbl_metadata[Category Table names]"),MATCH(Tbl_Calculator[[#This Row],[Business Area]],INDIRECT("Tbl_metadata[Types]",0)))</f>
        <v>#N/A</v>
      </c>
      <c r="L83" s="307" t="e">
        <f ca="1">INDEX(INDIRECT("Tbl_metadata[FabricType Table names]"),MATCH(Tbl_Calculator[[#This Row],[Business Area]],INDIRECT("Tbl_metadata[Types]",0)))</f>
        <v>#N/A</v>
      </c>
      <c r="M8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3" s="309">
        <f>IFERROR(INDEX(Tbl_AvgPercCotton[Average % Cotton],MATCH(Tbl_Calculator[[#This Row],[% Cotton in Blend
(Estimated Cotton %)]],Tbl_AvgPercCotton[Blends],0)),0)</f>
        <v>0</v>
      </c>
      <c r="O83" s="307" t="str">
        <f>CONCATENATE(Tbl_Calculator[[#This Row],[Product Category]],"|",Tbl_Calculator[[#This Row],[Product]])</f>
        <v>|</v>
      </c>
      <c r="P83" s="310">
        <f ca="1">IF(AND(Tbl_Calculator[[#This Row],[Number 
Purchased or Sold
(Individual item)]]&gt;0,Tbl_Calculator[[#This Row],[Weight of Cotton Fibre
(Kg)]]=0),0,1)</f>
        <v>1</v>
      </c>
      <c r="Q83" s="274"/>
      <c r="R83" s="274"/>
      <c r="S83" s="274"/>
      <c r="T83" s="274"/>
      <c r="U83" s="274"/>
      <c r="V83" s="274"/>
      <c r="W83" s="274"/>
    </row>
    <row r="84" spans="1:23">
      <c r="A84" s="302"/>
      <c r="B84" s="343"/>
      <c r="C84" s="343"/>
      <c r="D84" s="343"/>
      <c r="E84" s="343"/>
      <c r="F84" s="344">
        <f>IFERROR(INDEX(Tbl_ProductList[Product Weight (g)],MATCH(Tbl_Calculator[[#This Row],[Weight Lookup]],Tbl_ProductList[Product Weight Lookup],0)),0)</f>
        <v>0</v>
      </c>
      <c r="G84" s="345"/>
      <c r="H84" s="346"/>
      <c r="I84" s="347"/>
      <c r="J8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4" s="307" t="e">
        <f ca="1">INDEX(INDIRECT("Tbl_metadata[Category Table names]"),MATCH(Tbl_Calculator[[#This Row],[Business Area]],INDIRECT("Tbl_metadata[Types]",0)))</f>
        <v>#N/A</v>
      </c>
      <c r="L84" s="307" t="e">
        <f ca="1">INDEX(INDIRECT("Tbl_metadata[FabricType Table names]"),MATCH(Tbl_Calculator[[#This Row],[Business Area]],INDIRECT("Tbl_metadata[Types]",0)))</f>
        <v>#N/A</v>
      </c>
      <c r="M8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4" s="309">
        <f>IFERROR(INDEX(Tbl_AvgPercCotton[Average % Cotton],MATCH(Tbl_Calculator[[#This Row],[% Cotton in Blend
(Estimated Cotton %)]],Tbl_AvgPercCotton[Blends],0)),0)</f>
        <v>0</v>
      </c>
      <c r="O84" s="307" t="str">
        <f>CONCATENATE(Tbl_Calculator[[#This Row],[Product Category]],"|",Tbl_Calculator[[#This Row],[Product]])</f>
        <v>|</v>
      </c>
      <c r="P84" s="310">
        <f ca="1">IF(AND(Tbl_Calculator[[#This Row],[Number 
Purchased or Sold
(Individual item)]]&gt;0,Tbl_Calculator[[#This Row],[Weight of Cotton Fibre
(Kg)]]=0),0,1)</f>
        <v>1</v>
      </c>
      <c r="Q84" s="274"/>
      <c r="R84" s="274"/>
      <c r="S84" s="274"/>
      <c r="T84" s="274"/>
      <c r="U84" s="274"/>
      <c r="V84" s="274"/>
      <c r="W84" s="274"/>
    </row>
    <row r="85" spans="1:23">
      <c r="A85" s="302"/>
      <c r="B85" s="348"/>
      <c r="C85" s="348"/>
      <c r="D85" s="348"/>
      <c r="E85" s="348"/>
      <c r="F85" s="349">
        <f>IFERROR(INDEX(Tbl_ProductList[Product Weight (g)],MATCH(Tbl_Calculator[[#This Row],[Weight Lookup]],Tbl_ProductList[Product Weight Lookup],0)),0)</f>
        <v>0</v>
      </c>
      <c r="G85" s="350"/>
      <c r="H85" s="351"/>
      <c r="I85" s="352"/>
      <c r="J8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5" s="307" t="e">
        <f ca="1">INDEX(INDIRECT("Tbl_metadata[Category Table names]"),MATCH(Tbl_Calculator[[#This Row],[Business Area]],INDIRECT("Tbl_metadata[Types]",0)))</f>
        <v>#N/A</v>
      </c>
      <c r="L85" s="307" t="e">
        <f ca="1">INDEX(INDIRECT("Tbl_metadata[FabricType Table names]"),MATCH(Tbl_Calculator[[#This Row],[Business Area]],INDIRECT("Tbl_metadata[Types]",0)))</f>
        <v>#N/A</v>
      </c>
      <c r="M8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5" s="309">
        <f>IFERROR(INDEX(Tbl_AvgPercCotton[Average % Cotton],MATCH(Tbl_Calculator[[#This Row],[% Cotton in Blend
(Estimated Cotton %)]],Tbl_AvgPercCotton[Blends],0)),0)</f>
        <v>0</v>
      </c>
      <c r="O85" s="307" t="str">
        <f>CONCATENATE(Tbl_Calculator[[#This Row],[Product Category]],"|",Tbl_Calculator[[#This Row],[Product]])</f>
        <v>|</v>
      </c>
      <c r="P85" s="310">
        <f ca="1">IF(AND(Tbl_Calculator[[#This Row],[Number 
Purchased or Sold
(Individual item)]]&gt;0,Tbl_Calculator[[#This Row],[Weight of Cotton Fibre
(Kg)]]=0),0,1)</f>
        <v>1</v>
      </c>
      <c r="Q85" s="274"/>
      <c r="R85" s="274"/>
      <c r="S85" s="274"/>
      <c r="T85" s="274"/>
      <c r="U85" s="274"/>
      <c r="V85" s="274"/>
      <c r="W85" s="274"/>
    </row>
    <row r="86" spans="1:23">
      <c r="A86" s="302"/>
      <c r="B86" s="343"/>
      <c r="C86" s="343"/>
      <c r="D86" s="343"/>
      <c r="E86" s="343"/>
      <c r="F86" s="344">
        <f>IFERROR(INDEX(Tbl_ProductList[Product Weight (g)],MATCH(Tbl_Calculator[[#This Row],[Weight Lookup]],Tbl_ProductList[Product Weight Lookup],0)),0)</f>
        <v>0</v>
      </c>
      <c r="G86" s="345"/>
      <c r="H86" s="346"/>
      <c r="I86" s="347"/>
      <c r="J8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6" s="307" t="e">
        <f ca="1">INDEX(INDIRECT("Tbl_metadata[Category Table names]"),MATCH(Tbl_Calculator[[#This Row],[Business Area]],INDIRECT("Tbl_metadata[Types]",0)))</f>
        <v>#N/A</v>
      </c>
      <c r="L86" s="307" t="e">
        <f ca="1">INDEX(INDIRECT("Tbl_metadata[FabricType Table names]"),MATCH(Tbl_Calculator[[#This Row],[Business Area]],INDIRECT("Tbl_metadata[Types]",0)))</f>
        <v>#N/A</v>
      </c>
      <c r="M8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6" s="309">
        <f>IFERROR(INDEX(Tbl_AvgPercCotton[Average % Cotton],MATCH(Tbl_Calculator[[#This Row],[% Cotton in Blend
(Estimated Cotton %)]],Tbl_AvgPercCotton[Blends],0)),0)</f>
        <v>0</v>
      </c>
      <c r="O86" s="307" t="str">
        <f>CONCATENATE(Tbl_Calculator[[#This Row],[Product Category]],"|",Tbl_Calculator[[#This Row],[Product]])</f>
        <v>|</v>
      </c>
      <c r="P86" s="310">
        <f ca="1">IF(AND(Tbl_Calculator[[#This Row],[Number 
Purchased or Sold
(Individual item)]]&gt;0,Tbl_Calculator[[#This Row],[Weight of Cotton Fibre
(Kg)]]=0),0,1)</f>
        <v>1</v>
      </c>
      <c r="Q86" s="274"/>
      <c r="R86" s="274"/>
      <c r="S86" s="274"/>
      <c r="T86" s="274"/>
      <c r="U86" s="274"/>
      <c r="V86" s="274"/>
      <c r="W86" s="274"/>
    </row>
    <row r="87" spans="1:23">
      <c r="A87" s="302"/>
      <c r="B87" s="348"/>
      <c r="C87" s="348"/>
      <c r="D87" s="348"/>
      <c r="E87" s="348"/>
      <c r="F87" s="349">
        <f>IFERROR(INDEX(Tbl_ProductList[Product Weight (g)],MATCH(Tbl_Calculator[[#This Row],[Weight Lookup]],Tbl_ProductList[Product Weight Lookup],0)),0)</f>
        <v>0</v>
      </c>
      <c r="G87" s="350"/>
      <c r="H87" s="351"/>
      <c r="I87" s="352"/>
      <c r="J8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7" s="307" t="e">
        <f ca="1">INDEX(INDIRECT("Tbl_metadata[Category Table names]"),MATCH(Tbl_Calculator[[#This Row],[Business Area]],INDIRECT("Tbl_metadata[Types]",0)))</f>
        <v>#N/A</v>
      </c>
      <c r="L87" s="307" t="e">
        <f ca="1">INDEX(INDIRECT("Tbl_metadata[FabricType Table names]"),MATCH(Tbl_Calculator[[#This Row],[Business Area]],INDIRECT("Tbl_metadata[Types]",0)))</f>
        <v>#N/A</v>
      </c>
      <c r="M8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7" s="309">
        <f>IFERROR(INDEX(Tbl_AvgPercCotton[Average % Cotton],MATCH(Tbl_Calculator[[#This Row],[% Cotton in Blend
(Estimated Cotton %)]],Tbl_AvgPercCotton[Blends],0)),0)</f>
        <v>0</v>
      </c>
      <c r="O87" s="307" t="str">
        <f>CONCATENATE(Tbl_Calculator[[#This Row],[Product Category]],"|",Tbl_Calculator[[#This Row],[Product]])</f>
        <v>|</v>
      </c>
      <c r="P87" s="310">
        <f ca="1">IF(AND(Tbl_Calculator[[#This Row],[Number 
Purchased or Sold
(Individual item)]]&gt;0,Tbl_Calculator[[#This Row],[Weight of Cotton Fibre
(Kg)]]=0),0,1)</f>
        <v>1</v>
      </c>
      <c r="Q87" s="274"/>
      <c r="R87" s="274"/>
      <c r="S87" s="274"/>
      <c r="T87" s="274"/>
      <c r="U87" s="274"/>
      <c r="V87" s="274"/>
      <c r="W87" s="274"/>
    </row>
    <row r="88" spans="1:23">
      <c r="A88" s="302"/>
      <c r="B88" s="343"/>
      <c r="C88" s="343"/>
      <c r="D88" s="343"/>
      <c r="E88" s="343"/>
      <c r="F88" s="344">
        <f>IFERROR(INDEX(Tbl_ProductList[Product Weight (g)],MATCH(Tbl_Calculator[[#This Row],[Weight Lookup]],Tbl_ProductList[Product Weight Lookup],0)),0)</f>
        <v>0</v>
      </c>
      <c r="G88" s="345"/>
      <c r="H88" s="346"/>
      <c r="I88" s="347"/>
      <c r="J8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8" s="307" t="e">
        <f ca="1">INDEX(INDIRECT("Tbl_metadata[Category Table names]"),MATCH(Tbl_Calculator[[#This Row],[Business Area]],INDIRECT("Tbl_metadata[Types]",0)))</f>
        <v>#N/A</v>
      </c>
      <c r="L88" s="307" t="e">
        <f ca="1">INDEX(INDIRECT("Tbl_metadata[FabricType Table names]"),MATCH(Tbl_Calculator[[#This Row],[Business Area]],INDIRECT("Tbl_metadata[Types]",0)))</f>
        <v>#N/A</v>
      </c>
      <c r="M8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8" s="309">
        <f>IFERROR(INDEX(Tbl_AvgPercCotton[Average % Cotton],MATCH(Tbl_Calculator[[#This Row],[% Cotton in Blend
(Estimated Cotton %)]],Tbl_AvgPercCotton[Blends],0)),0)</f>
        <v>0</v>
      </c>
      <c r="O88" s="307" t="str">
        <f>CONCATENATE(Tbl_Calculator[[#This Row],[Product Category]],"|",Tbl_Calculator[[#This Row],[Product]])</f>
        <v>|</v>
      </c>
      <c r="P88" s="310">
        <f ca="1">IF(AND(Tbl_Calculator[[#This Row],[Number 
Purchased or Sold
(Individual item)]]&gt;0,Tbl_Calculator[[#This Row],[Weight of Cotton Fibre
(Kg)]]=0),0,1)</f>
        <v>1</v>
      </c>
      <c r="Q88" s="274"/>
      <c r="R88" s="274"/>
      <c r="S88" s="274"/>
      <c r="T88" s="274"/>
      <c r="U88" s="274"/>
      <c r="V88" s="274"/>
      <c r="W88" s="274"/>
    </row>
    <row r="89" spans="1:23">
      <c r="A89" s="302"/>
      <c r="B89" s="348"/>
      <c r="C89" s="348"/>
      <c r="D89" s="348"/>
      <c r="E89" s="348"/>
      <c r="F89" s="349">
        <f>IFERROR(INDEX(Tbl_ProductList[Product Weight (g)],MATCH(Tbl_Calculator[[#This Row],[Weight Lookup]],Tbl_ProductList[Product Weight Lookup],0)),0)</f>
        <v>0</v>
      </c>
      <c r="G89" s="350"/>
      <c r="H89" s="351"/>
      <c r="I89" s="352"/>
      <c r="J8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9" s="307" t="e">
        <f ca="1">INDEX(INDIRECT("Tbl_metadata[Category Table names]"),MATCH(Tbl_Calculator[[#This Row],[Business Area]],INDIRECT("Tbl_metadata[Types]",0)))</f>
        <v>#N/A</v>
      </c>
      <c r="L89" s="307" t="e">
        <f ca="1">INDEX(INDIRECT("Tbl_metadata[FabricType Table names]"),MATCH(Tbl_Calculator[[#This Row],[Business Area]],INDIRECT("Tbl_metadata[Types]",0)))</f>
        <v>#N/A</v>
      </c>
      <c r="M8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9" s="309">
        <f>IFERROR(INDEX(Tbl_AvgPercCotton[Average % Cotton],MATCH(Tbl_Calculator[[#This Row],[% Cotton in Blend
(Estimated Cotton %)]],Tbl_AvgPercCotton[Blends],0)),0)</f>
        <v>0</v>
      </c>
      <c r="O89" s="307" t="str">
        <f>CONCATENATE(Tbl_Calculator[[#This Row],[Product Category]],"|",Tbl_Calculator[[#This Row],[Product]])</f>
        <v>|</v>
      </c>
      <c r="P89" s="310">
        <f ca="1">IF(AND(Tbl_Calculator[[#This Row],[Number 
Purchased or Sold
(Individual item)]]&gt;0,Tbl_Calculator[[#This Row],[Weight of Cotton Fibre
(Kg)]]=0),0,1)</f>
        <v>1</v>
      </c>
      <c r="Q89" s="274"/>
      <c r="R89" s="274"/>
      <c r="S89" s="274"/>
      <c r="T89" s="274"/>
      <c r="U89" s="274"/>
      <c r="V89" s="274"/>
      <c r="W89" s="274"/>
    </row>
    <row r="90" spans="1:23">
      <c r="A90" s="302"/>
      <c r="B90" s="343"/>
      <c r="C90" s="343"/>
      <c r="D90" s="343"/>
      <c r="E90" s="343"/>
      <c r="F90" s="344">
        <f>IFERROR(INDEX(Tbl_ProductList[Product Weight (g)],MATCH(Tbl_Calculator[[#This Row],[Weight Lookup]],Tbl_ProductList[Product Weight Lookup],0)),0)</f>
        <v>0</v>
      </c>
      <c r="G90" s="345"/>
      <c r="H90" s="346"/>
      <c r="I90" s="347"/>
      <c r="J9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0" s="307" t="e">
        <f ca="1">INDEX(INDIRECT("Tbl_metadata[Category Table names]"),MATCH(Tbl_Calculator[[#This Row],[Business Area]],INDIRECT("Tbl_metadata[Types]",0)))</f>
        <v>#N/A</v>
      </c>
      <c r="L90" s="307" t="e">
        <f ca="1">INDEX(INDIRECT("Tbl_metadata[FabricType Table names]"),MATCH(Tbl_Calculator[[#This Row],[Business Area]],INDIRECT("Tbl_metadata[Types]",0)))</f>
        <v>#N/A</v>
      </c>
      <c r="M9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0" s="309">
        <f>IFERROR(INDEX(Tbl_AvgPercCotton[Average % Cotton],MATCH(Tbl_Calculator[[#This Row],[% Cotton in Blend
(Estimated Cotton %)]],Tbl_AvgPercCotton[Blends],0)),0)</f>
        <v>0</v>
      </c>
      <c r="O90" s="307" t="str">
        <f>CONCATENATE(Tbl_Calculator[[#This Row],[Product Category]],"|",Tbl_Calculator[[#This Row],[Product]])</f>
        <v>|</v>
      </c>
      <c r="P90" s="310">
        <f ca="1">IF(AND(Tbl_Calculator[[#This Row],[Number 
Purchased or Sold
(Individual item)]]&gt;0,Tbl_Calculator[[#This Row],[Weight of Cotton Fibre
(Kg)]]=0),0,1)</f>
        <v>1</v>
      </c>
      <c r="Q90" s="274"/>
      <c r="R90" s="274"/>
      <c r="S90" s="274"/>
      <c r="T90" s="274"/>
      <c r="U90" s="274"/>
      <c r="V90" s="274"/>
      <c r="W90" s="274"/>
    </row>
    <row r="91" spans="1:23">
      <c r="A91" s="302"/>
      <c r="B91" s="348"/>
      <c r="C91" s="348"/>
      <c r="D91" s="348"/>
      <c r="E91" s="348"/>
      <c r="F91" s="349">
        <f>IFERROR(INDEX(Tbl_ProductList[Product Weight (g)],MATCH(Tbl_Calculator[[#This Row],[Weight Lookup]],Tbl_ProductList[Product Weight Lookup],0)),0)</f>
        <v>0</v>
      </c>
      <c r="G91" s="350"/>
      <c r="H91" s="351"/>
      <c r="I91" s="352"/>
      <c r="J9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1" s="307" t="e">
        <f ca="1">INDEX(INDIRECT("Tbl_metadata[Category Table names]"),MATCH(Tbl_Calculator[[#This Row],[Business Area]],INDIRECT("Tbl_metadata[Types]",0)))</f>
        <v>#N/A</v>
      </c>
      <c r="L91" s="307" t="e">
        <f ca="1">INDEX(INDIRECT("Tbl_metadata[FabricType Table names]"),MATCH(Tbl_Calculator[[#This Row],[Business Area]],INDIRECT("Tbl_metadata[Types]",0)))</f>
        <v>#N/A</v>
      </c>
      <c r="M9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1" s="309">
        <f>IFERROR(INDEX(Tbl_AvgPercCotton[Average % Cotton],MATCH(Tbl_Calculator[[#This Row],[% Cotton in Blend
(Estimated Cotton %)]],Tbl_AvgPercCotton[Blends],0)),0)</f>
        <v>0</v>
      </c>
      <c r="O91" s="307" t="str">
        <f>CONCATENATE(Tbl_Calculator[[#This Row],[Product Category]],"|",Tbl_Calculator[[#This Row],[Product]])</f>
        <v>|</v>
      </c>
      <c r="P91" s="310">
        <f ca="1">IF(AND(Tbl_Calculator[[#This Row],[Number 
Purchased or Sold
(Individual item)]]&gt;0,Tbl_Calculator[[#This Row],[Weight of Cotton Fibre
(Kg)]]=0),0,1)</f>
        <v>1</v>
      </c>
      <c r="Q91" s="274"/>
      <c r="R91" s="274"/>
      <c r="S91" s="274"/>
      <c r="T91" s="274"/>
      <c r="U91" s="274"/>
      <c r="V91" s="274"/>
      <c r="W91" s="274"/>
    </row>
    <row r="92" spans="1:23">
      <c r="A92" s="302"/>
      <c r="B92" s="343"/>
      <c r="C92" s="343"/>
      <c r="D92" s="343"/>
      <c r="E92" s="343"/>
      <c r="F92" s="344">
        <f>IFERROR(INDEX(Tbl_ProductList[Product Weight (g)],MATCH(Tbl_Calculator[[#This Row],[Weight Lookup]],Tbl_ProductList[Product Weight Lookup],0)),0)</f>
        <v>0</v>
      </c>
      <c r="G92" s="345"/>
      <c r="H92" s="346"/>
      <c r="I92" s="347"/>
      <c r="J9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2" s="307" t="e">
        <f ca="1">INDEX(INDIRECT("Tbl_metadata[Category Table names]"),MATCH(Tbl_Calculator[[#This Row],[Business Area]],INDIRECT("Tbl_metadata[Types]",0)))</f>
        <v>#N/A</v>
      </c>
      <c r="L92" s="307" t="e">
        <f ca="1">INDEX(INDIRECT("Tbl_metadata[FabricType Table names]"),MATCH(Tbl_Calculator[[#This Row],[Business Area]],INDIRECT("Tbl_metadata[Types]",0)))</f>
        <v>#N/A</v>
      </c>
      <c r="M9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2" s="309">
        <f>IFERROR(INDEX(Tbl_AvgPercCotton[Average % Cotton],MATCH(Tbl_Calculator[[#This Row],[% Cotton in Blend
(Estimated Cotton %)]],Tbl_AvgPercCotton[Blends],0)),0)</f>
        <v>0</v>
      </c>
      <c r="O92" s="307" t="str">
        <f>CONCATENATE(Tbl_Calculator[[#This Row],[Product Category]],"|",Tbl_Calculator[[#This Row],[Product]])</f>
        <v>|</v>
      </c>
      <c r="P92" s="310">
        <f ca="1">IF(AND(Tbl_Calculator[[#This Row],[Number 
Purchased or Sold
(Individual item)]]&gt;0,Tbl_Calculator[[#This Row],[Weight of Cotton Fibre
(Kg)]]=0),0,1)</f>
        <v>1</v>
      </c>
      <c r="Q92" s="274"/>
      <c r="R92" s="274"/>
      <c r="S92" s="274"/>
      <c r="T92" s="274"/>
      <c r="U92" s="274"/>
      <c r="V92" s="274"/>
      <c r="W92" s="274"/>
    </row>
    <row r="93" spans="1:23">
      <c r="A93" s="302"/>
      <c r="B93" s="348"/>
      <c r="C93" s="348"/>
      <c r="D93" s="348"/>
      <c r="E93" s="348"/>
      <c r="F93" s="349">
        <f>IFERROR(INDEX(Tbl_ProductList[Product Weight (g)],MATCH(Tbl_Calculator[[#This Row],[Weight Lookup]],Tbl_ProductList[Product Weight Lookup],0)),0)</f>
        <v>0</v>
      </c>
      <c r="G93" s="350"/>
      <c r="H93" s="351"/>
      <c r="I93" s="352"/>
      <c r="J9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3" s="307" t="e">
        <f ca="1">INDEX(INDIRECT("Tbl_metadata[Category Table names]"),MATCH(Tbl_Calculator[[#This Row],[Business Area]],INDIRECT("Tbl_metadata[Types]",0)))</f>
        <v>#N/A</v>
      </c>
      <c r="L93" s="307" t="e">
        <f ca="1">INDEX(INDIRECT("Tbl_metadata[FabricType Table names]"),MATCH(Tbl_Calculator[[#This Row],[Business Area]],INDIRECT("Tbl_metadata[Types]",0)))</f>
        <v>#N/A</v>
      </c>
      <c r="M9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3" s="309">
        <f>IFERROR(INDEX(Tbl_AvgPercCotton[Average % Cotton],MATCH(Tbl_Calculator[[#This Row],[% Cotton in Blend
(Estimated Cotton %)]],Tbl_AvgPercCotton[Blends],0)),0)</f>
        <v>0</v>
      </c>
      <c r="O93" s="307" t="str">
        <f>CONCATENATE(Tbl_Calculator[[#This Row],[Product Category]],"|",Tbl_Calculator[[#This Row],[Product]])</f>
        <v>|</v>
      </c>
      <c r="P93" s="310">
        <f ca="1">IF(AND(Tbl_Calculator[[#This Row],[Number 
Purchased or Sold
(Individual item)]]&gt;0,Tbl_Calculator[[#This Row],[Weight of Cotton Fibre
(Kg)]]=0),0,1)</f>
        <v>1</v>
      </c>
      <c r="Q93" s="274"/>
      <c r="R93" s="274"/>
      <c r="S93" s="274"/>
      <c r="T93" s="274"/>
      <c r="U93" s="274"/>
      <c r="V93" s="274"/>
      <c r="W93" s="274"/>
    </row>
    <row r="94" spans="1:23">
      <c r="A94" s="302"/>
      <c r="B94" s="343"/>
      <c r="C94" s="343"/>
      <c r="D94" s="343"/>
      <c r="E94" s="343"/>
      <c r="F94" s="344">
        <f>IFERROR(INDEX(Tbl_ProductList[Product Weight (g)],MATCH(Tbl_Calculator[[#This Row],[Weight Lookup]],Tbl_ProductList[Product Weight Lookup],0)),0)</f>
        <v>0</v>
      </c>
      <c r="G94" s="345"/>
      <c r="H94" s="346"/>
      <c r="I94" s="347"/>
      <c r="J9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4" s="307" t="e">
        <f ca="1">INDEX(INDIRECT("Tbl_metadata[Category Table names]"),MATCH(Tbl_Calculator[[#This Row],[Business Area]],INDIRECT("Tbl_metadata[Types]",0)))</f>
        <v>#N/A</v>
      </c>
      <c r="L94" s="307" t="e">
        <f ca="1">INDEX(INDIRECT("Tbl_metadata[FabricType Table names]"),MATCH(Tbl_Calculator[[#This Row],[Business Area]],INDIRECT("Tbl_metadata[Types]",0)))</f>
        <v>#N/A</v>
      </c>
      <c r="M9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4" s="309">
        <f>IFERROR(INDEX(Tbl_AvgPercCotton[Average % Cotton],MATCH(Tbl_Calculator[[#This Row],[% Cotton in Blend
(Estimated Cotton %)]],Tbl_AvgPercCotton[Blends],0)),0)</f>
        <v>0</v>
      </c>
      <c r="O94" s="307" t="str">
        <f>CONCATENATE(Tbl_Calculator[[#This Row],[Product Category]],"|",Tbl_Calculator[[#This Row],[Product]])</f>
        <v>|</v>
      </c>
      <c r="P94" s="310">
        <f ca="1">IF(AND(Tbl_Calculator[[#This Row],[Number 
Purchased or Sold
(Individual item)]]&gt;0,Tbl_Calculator[[#This Row],[Weight of Cotton Fibre
(Kg)]]=0),0,1)</f>
        <v>1</v>
      </c>
      <c r="Q94" s="274"/>
      <c r="R94" s="274"/>
      <c r="S94" s="274"/>
      <c r="T94" s="274"/>
      <c r="U94" s="274"/>
      <c r="V94" s="274"/>
      <c r="W94" s="274"/>
    </row>
    <row r="95" spans="1:23">
      <c r="A95" s="302"/>
      <c r="B95" s="348"/>
      <c r="C95" s="348"/>
      <c r="D95" s="348"/>
      <c r="E95" s="348"/>
      <c r="F95" s="349">
        <f>IFERROR(INDEX(Tbl_ProductList[Product Weight (g)],MATCH(Tbl_Calculator[[#This Row],[Weight Lookup]],Tbl_ProductList[Product Weight Lookup],0)),0)</f>
        <v>0</v>
      </c>
      <c r="G95" s="350"/>
      <c r="H95" s="351"/>
      <c r="I95" s="352"/>
      <c r="J9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5" s="307" t="e">
        <f ca="1">INDEX(INDIRECT("Tbl_metadata[Category Table names]"),MATCH(Tbl_Calculator[[#This Row],[Business Area]],INDIRECT("Tbl_metadata[Types]",0)))</f>
        <v>#N/A</v>
      </c>
      <c r="L95" s="307" t="e">
        <f ca="1">INDEX(INDIRECT("Tbl_metadata[FabricType Table names]"),MATCH(Tbl_Calculator[[#This Row],[Business Area]],INDIRECT("Tbl_metadata[Types]",0)))</f>
        <v>#N/A</v>
      </c>
      <c r="M9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5" s="309">
        <f>IFERROR(INDEX(Tbl_AvgPercCotton[Average % Cotton],MATCH(Tbl_Calculator[[#This Row],[% Cotton in Blend
(Estimated Cotton %)]],Tbl_AvgPercCotton[Blends],0)),0)</f>
        <v>0</v>
      </c>
      <c r="O95" s="307" t="str">
        <f>CONCATENATE(Tbl_Calculator[[#This Row],[Product Category]],"|",Tbl_Calculator[[#This Row],[Product]])</f>
        <v>|</v>
      </c>
      <c r="P95" s="310">
        <f ca="1">IF(AND(Tbl_Calculator[[#This Row],[Number 
Purchased or Sold
(Individual item)]]&gt;0,Tbl_Calculator[[#This Row],[Weight of Cotton Fibre
(Kg)]]=0),0,1)</f>
        <v>1</v>
      </c>
      <c r="Q95" s="274"/>
      <c r="R95" s="274"/>
      <c r="S95" s="274"/>
      <c r="T95" s="274"/>
      <c r="U95" s="274"/>
      <c r="V95" s="274"/>
      <c r="W95" s="274"/>
    </row>
    <row r="96" spans="1:23">
      <c r="A96" s="302"/>
      <c r="B96" s="343"/>
      <c r="C96" s="343"/>
      <c r="D96" s="343"/>
      <c r="E96" s="343"/>
      <c r="F96" s="344">
        <f>IFERROR(INDEX(Tbl_ProductList[Product Weight (g)],MATCH(Tbl_Calculator[[#This Row],[Weight Lookup]],Tbl_ProductList[Product Weight Lookup],0)),0)</f>
        <v>0</v>
      </c>
      <c r="G96" s="345"/>
      <c r="H96" s="346"/>
      <c r="I96" s="347"/>
      <c r="J9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6" s="307" t="e">
        <f ca="1">INDEX(INDIRECT("Tbl_metadata[Category Table names]"),MATCH(Tbl_Calculator[[#This Row],[Business Area]],INDIRECT("Tbl_metadata[Types]",0)))</f>
        <v>#N/A</v>
      </c>
      <c r="L96" s="307" t="e">
        <f ca="1">INDEX(INDIRECT("Tbl_metadata[FabricType Table names]"),MATCH(Tbl_Calculator[[#This Row],[Business Area]],INDIRECT("Tbl_metadata[Types]",0)))</f>
        <v>#N/A</v>
      </c>
      <c r="M9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6" s="309">
        <f>IFERROR(INDEX(Tbl_AvgPercCotton[Average % Cotton],MATCH(Tbl_Calculator[[#This Row],[% Cotton in Blend
(Estimated Cotton %)]],Tbl_AvgPercCotton[Blends],0)),0)</f>
        <v>0</v>
      </c>
      <c r="O96" s="307" t="str">
        <f>CONCATENATE(Tbl_Calculator[[#This Row],[Product Category]],"|",Tbl_Calculator[[#This Row],[Product]])</f>
        <v>|</v>
      </c>
      <c r="P96" s="310">
        <f ca="1">IF(AND(Tbl_Calculator[[#This Row],[Number 
Purchased or Sold
(Individual item)]]&gt;0,Tbl_Calculator[[#This Row],[Weight of Cotton Fibre
(Kg)]]=0),0,1)</f>
        <v>1</v>
      </c>
      <c r="Q96" s="274"/>
      <c r="R96" s="274"/>
      <c r="S96" s="274"/>
      <c r="T96" s="274"/>
      <c r="U96" s="274"/>
      <c r="V96" s="274"/>
      <c r="W96" s="274"/>
    </row>
    <row r="97" spans="1:23">
      <c r="A97" s="302"/>
      <c r="B97" s="348"/>
      <c r="C97" s="348"/>
      <c r="D97" s="348"/>
      <c r="E97" s="348"/>
      <c r="F97" s="349">
        <f>IFERROR(INDEX(Tbl_ProductList[Product Weight (g)],MATCH(Tbl_Calculator[[#This Row],[Weight Lookup]],Tbl_ProductList[Product Weight Lookup],0)),0)</f>
        <v>0</v>
      </c>
      <c r="G97" s="350"/>
      <c r="H97" s="351"/>
      <c r="I97" s="352"/>
      <c r="J9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7" s="307" t="e">
        <f ca="1">INDEX(INDIRECT("Tbl_metadata[Category Table names]"),MATCH(Tbl_Calculator[[#This Row],[Business Area]],INDIRECT("Tbl_metadata[Types]",0)))</f>
        <v>#N/A</v>
      </c>
      <c r="L97" s="307" t="e">
        <f ca="1">INDEX(INDIRECT("Tbl_metadata[FabricType Table names]"),MATCH(Tbl_Calculator[[#This Row],[Business Area]],INDIRECT("Tbl_metadata[Types]",0)))</f>
        <v>#N/A</v>
      </c>
      <c r="M9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7" s="309">
        <f>IFERROR(INDEX(Tbl_AvgPercCotton[Average % Cotton],MATCH(Tbl_Calculator[[#This Row],[% Cotton in Blend
(Estimated Cotton %)]],Tbl_AvgPercCotton[Blends],0)),0)</f>
        <v>0</v>
      </c>
      <c r="O97" s="307" t="str">
        <f>CONCATENATE(Tbl_Calculator[[#This Row],[Product Category]],"|",Tbl_Calculator[[#This Row],[Product]])</f>
        <v>|</v>
      </c>
      <c r="P97" s="310">
        <f ca="1">IF(AND(Tbl_Calculator[[#This Row],[Number 
Purchased or Sold
(Individual item)]]&gt;0,Tbl_Calculator[[#This Row],[Weight of Cotton Fibre
(Kg)]]=0),0,1)</f>
        <v>1</v>
      </c>
      <c r="Q97" s="274"/>
      <c r="R97" s="274"/>
      <c r="S97" s="274"/>
      <c r="T97" s="274"/>
      <c r="U97" s="274"/>
      <c r="V97" s="274"/>
      <c r="W97" s="274"/>
    </row>
    <row r="98" spans="1:23">
      <c r="A98" s="302"/>
      <c r="B98" s="343"/>
      <c r="C98" s="343"/>
      <c r="D98" s="343"/>
      <c r="E98" s="343"/>
      <c r="F98" s="344">
        <f>IFERROR(INDEX(Tbl_ProductList[Product Weight (g)],MATCH(Tbl_Calculator[[#This Row],[Weight Lookup]],Tbl_ProductList[Product Weight Lookup],0)),0)</f>
        <v>0</v>
      </c>
      <c r="G98" s="345"/>
      <c r="H98" s="346"/>
      <c r="I98" s="347"/>
      <c r="J9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8" s="307" t="e">
        <f ca="1">INDEX(INDIRECT("Tbl_metadata[Category Table names]"),MATCH(Tbl_Calculator[[#This Row],[Business Area]],INDIRECT("Tbl_metadata[Types]",0)))</f>
        <v>#N/A</v>
      </c>
      <c r="L98" s="307" t="e">
        <f ca="1">INDEX(INDIRECT("Tbl_metadata[FabricType Table names]"),MATCH(Tbl_Calculator[[#This Row],[Business Area]],INDIRECT("Tbl_metadata[Types]",0)))</f>
        <v>#N/A</v>
      </c>
      <c r="M9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8" s="309">
        <f>IFERROR(INDEX(Tbl_AvgPercCotton[Average % Cotton],MATCH(Tbl_Calculator[[#This Row],[% Cotton in Blend
(Estimated Cotton %)]],Tbl_AvgPercCotton[Blends],0)),0)</f>
        <v>0</v>
      </c>
      <c r="O98" s="307" t="str">
        <f>CONCATENATE(Tbl_Calculator[[#This Row],[Product Category]],"|",Tbl_Calculator[[#This Row],[Product]])</f>
        <v>|</v>
      </c>
      <c r="P98" s="310">
        <f ca="1">IF(AND(Tbl_Calculator[[#This Row],[Number 
Purchased or Sold
(Individual item)]]&gt;0,Tbl_Calculator[[#This Row],[Weight of Cotton Fibre
(Kg)]]=0),0,1)</f>
        <v>1</v>
      </c>
      <c r="Q98" s="274"/>
      <c r="R98" s="274"/>
      <c r="S98" s="274"/>
      <c r="T98" s="274"/>
      <c r="U98" s="274"/>
      <c r="V98" s="274"/>
      <c r="W98" s="274"/>
    </row>
    <row r="99" spans="1:23">
      <c r="A99" s="302"/>
      <c r="B99" s="348"/>
      <c r="C99" s="348"/>
      <c r="D99" s="348"/>
      <c r="E99" s="348"/>
      <c r="F99" s="349">
        <f>IFERROR(INDEX(Tbl_ProductList[Product Weight (g)],MATCH(Tbl_Calculator[[#This Row],[Weight Lookup]],Tbl_ProductList[Product Weight Lookup],0)),0)</f>
        <v>0</v>
      </c>
      <c r="G99" s="350"/>
      <c r="H99" s="351"/>
      <c r="I99" s="352"/>
      <c r="J9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9" s="307" t="e">
        <f ca="1">INDEX(INDIRECT("Tbl_metadata[Category Table names]"),MATCH(Tbl_Calculator[[#This Row],[Business Area]],INDIRECT("Tbl_metadata[Types]",0)))</f>
        <v>#N/A</v>
      </c>
      <c r="L99" s="307" t="e">
        <f ca="1">INDEX(INDIRECT("Tbl_metadata[FabricType Table names]"),MATCH(Tbl_Calculator[[#This Row],[Business Area]],INDIRECT("Tbl_metadata[Types]",0)))</f>
        <v>#N/A</v>
      </c>
      <c r="M9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9" s="309">
        <f>IFERROR(INDEX(Tbl_AvgPercCotton[Average % Cotton],MATCH(Tbl_Calculator[[#This Row],[% Cotton in Blend
(Estimated Cotton %)]],Tbl_AvgPercCotton[Blends],0)),0)</f>
        <v>0</v>
      </c>
      <c r="O99" s="307" t="str">
        <f>CONCATENATE(Tbl_Calculator[[#This Row],[Product Category]],"|",Tbl_Calculator[[#This Row],[Product]])</f>
        <v>|</v>
      </c>
      <c r="P99" s="310">
        <f ca="1">IF(AND(Tbl_Calculator[[#This Row],[Number 
Purchased or Sold
(Individual item)]]&gt;0,Tbl_Calculator[[#This Row],[Weight of Cotton Fibre
(Kg)]]=0),0,1)</f>
        <v>1</v>
      </c>
      <c r="Q99" s="274"/>
      <c r="R99" s="274"/>
      <c r="S99" s="274"/>
      <c r="T99" s="274"/>
      <c r="U99" s="274"/>
      <c r="V99" s="274"/>
      <c r="W99" s="274"/>
    </row>
    <row r="100" spans="1:23">
      <c r="A100" s="302"/>
      <c r="B100" s="343"/>
      <c r="C100" s="343"/>
      <c r="D100" s="343"/>
      <c r="E100" s="343"/>
      <c r="F100" s="344">
        <f>IFERROR(INDEX(Tbl_ProductList[Product Weight (g)],MATCH(Tbl_Calculator[[#This Row],[Weight Lookup]],Tbl_ProductList[Product Weight Lookup],0)),0)</f>
        <v>0</v>
      </c>
      <c r="G100" s="345"/>
      <c r="H100" s="346"/>
      <c r="I100" s="347"/>
      <c r="J10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0" s="307" t="e">
        <f ca="1">INDEX(INDIRECT("Tbl_metadata[Category Table names]"),MATCH(Tbl_Calculator[[#This Row],[Business Area]],INDIRECT("Tbl_metadata[Types]",0)))</f>
        <v>#N/A</v>
      </c>
      <c r="L100" s="307" t="e">
        <f ca="1">INDEX(INDIRECT("Tbl_metadata[FabricType Table names]"),MATCH(Tbl_Calculator[[#This Row],[Business Area]],INDIRECT("Tbl_metadata[Types]",0)))</f>
        <v>#N/A</v>
      </c>
      <c r="M10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00" s="309">
        <f>IFERROR(INDEX(Tbl_AvgPercCotton[Average % Cotton],MATCH(Tbl_Calculator[[#This Row],[% Cotton in Blend
(Estimated Cotton %)]],Tbl_AvgPercCotton[Blends],0)),0)</f>
        <v>0</v>
      </c>
      <c r="O100" s="307" t="str">
        <f>CONCATENATE(Tbl_Calculator[[#This Row],[Product Category]],"|",Tbl_Calculator[[#This Row],[Product]])</f>
        <v>|</v>
      </c>
      <c r="P100" s="310">
        <f ca="1">IF(AND(Tbl_Calculator[[#This Row],[Number 
Purchased or Sold
(Individual item)]]&gt;0,Tbl_Calculator[[#This Row],[Weight of Cotton Fibre
(Kg)]]=0),0,1)</f>
        <v>1</v>
      </c>
      <c r="Q100" s="274"/>
      <c r="R100" s="274"/>
      <c r="S100" s="274"/>
      <c r="T100" s="274"/>
      <c r="U100" s="274"/>
      <c r="V100" s="274"/>
      <c r="W100" s="274"/>
    </row>
    <row r="101" spans="1:23">
      <c r="A101" s="302"/>
      <c r="B101" s="348"/>
      <c r="C101" s="348"/>
      <c r="D101" s="348"/>
      <c r="E101" s="348"/>
      <c r="F101" s="349">
        <f>IFERROR(INDEX(Tbl_ProductList[Product Weight (g)],MATCH(Tbl_Calculator[[#This Row],[Weight Lookup]],Tbl_ProductList[Product Weight Lookup],0)),0)</f>
        <v>0</v>
      </c>
      <c r="G101" s="350"/>
      <c r="H101" s="351"/>
      <c r="I101" s="352"/>
      <c r="J10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1" s="307" t="e">
        <f ca="1">INDEX(INDIRECT("Tbl_metadata[Category Table names]"),MATCH(Tbl_Calculator[[#This Row],[Business Area]],INDIRECT("Tbl_metadata[Types]",0)))</f>
        <v>#N/A</v>
      </c>
      <c r="L101" s="307" t="e">
        <f ca="1">INDEX(INDIRECT("Tbl_metadata[FabricType Table names]"),MATCH(Tbl_Calculator[[#This Row],[Business Area]],INDIRECT("Tbl_metadata[Types]",0)))</f>
        <v>#N/A</v>
      </c>
      <c r="M10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01" s="309">
        <f>IFERROR(INDEX(Tbl_AvgPercCotton[Average % Cotton],MATCH(Tbl_Calculator[[#This Row],[% Cotton in Blend
(Estimated Cotton %)]],Tbl_AvgPercCotton[Blends],0)),0)</f>
        <v>0</v>
      </c>
      <c r="O101" s="307" t="str">
        <f>CONCATENATE(Tbl_Calculator[[#This Row],[Product Category]],"|",Tbl_Calculator[[#This Row],[Product]])</f>
        <v>|</v>
      </c>
      <c r="P101" s="310">
        <f ca="1">IF(AND(Tbl_Calculator[[#This Row],[Number 
Purchased or Sold
(Individual item)]]&gt;0,Tbl_Calculator[[#This Row],[Weight of Cotton Fibre
(Kg)]]=0),0,1)</f>
        <v>1</v>
      </c>
      <c r="Q101" s="274"/>
      <c r="R101" s="274"/>
      <c r="S101" s="274"/>
      <c r="T101" s="274"/>
      <c r="U101" s="274"/>
      <c r="V101" s="274"/>
      <c r="W101" s="274"/>
    </row>
    <row r="102" spans="1:23">
      <c r="A102" s="302"/>
      <c r="B102" s="343"/>
      <c r="C102" s="343"/>
      <c r="D102" s="343"/>
      <c r="E102" s="343"/>
      <c r="F102" s="344">
        <f>IFERROR(INDEX(Tbl_ProductList[Product Weight (g)],MATCH(Tbl_Calculator[[#This Row],[Weight Lookup]],Tbl_ProductList[Product Weight Lookup],0)),0)</f>
        <v>0</v>
      </c>
      <c r="G102" s="345"/>
      <c r="H102" s="346"/>
      <c r="I102" s="347"/>
      <c r="J10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2" s="307" t="e">
        <f ca="1">INDEX(INDIRECT("Tbl_metadata[Category Table names]"),MATCH(Tbl_Calculator[[#This Row],[Business Area]],INDIRECT("Tbl_metadata[Types]",0)))</f>
        <v>#N/A</v>
      </c>
      <c r="L102" s="307" t="e">
        <f ca="1">INDEX(INDIRECT("Tbl_metadata[FabricType Table names]"),MATCH(Tbl_Calculator[[#This Row],[Business Area]],INDIRECT("Tbl_metadata[Types]",0)))</f>
        <v>#N/A</v>
      </c>
      <c r="M10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02" s="309">
        <f>IFERROR(INDEX(Tbl_AvgPercCotton[Average % Cotton],MATCH(Tbl_Calculator[[#This Row],[% Cotton in Blend
(Estimated Cotton %)]],Tbl_AvgPercCotton[Blends],0)),0)</f>
        <v>0</v>
      </c>
      <c r="O102" s="307" t="str">
        <f>CONCATENATE(Tbl_Calculator[[#This Row],[Product Category]],"|",Tbl_Calculator[[#This Row],[Product]])</f>
        <v>|</v>
      </c>
      <c r="P102" s="310">
        <f ca="1">IF(AND(Tbl_Calculator[[#This Row],[Number 
Purchased or Sold
(Individual item)]]&gt;0,Tbl_Calculator[[#This Row],[Weight of Cotton Fibre
(Kg)]]=0),0,1)</f>
        <v>1</v>
      </c>
      <c r="Q102" s="274"/>
      <c r="R102" s="274"/>
      <c r="S102" s="274"/>
      <c r="T102" s="274"/>
      <c r="U102" s="274"/>
      <c r="V102" s="274"/>
      <c r="W102" s="274"/>
    </row>
    <row r="103" spans="1:23">
      <c r="A103" s="302"/>
      <c r="B103" s="348"/>
      <c r="C103" s="348"/>
      <c r="D103" s="348"/>
      <c r="E103" s="348"/>
      <c r="F103" s="349">
        <f>IFERROR(INDEX(Tbl_ProductList[Product Weight (g)],MATCH(Tbl_Calculator[[#This Row],[Weight Lookup]],Tbl_ProductList[Product Weight Lookup],0)),0)</f>
        <v>0</v>
      </c>
      <c r="G103" s="350"/>
      <c r="H103" s="351"/>
      <c r="I103" s="352"/>
      <c r="J10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3" s="307" t="e">
        <f ca="1">INDEX(INDIRECT("Tbl_metadata[Category Table names]"),MATCH(Tbl_Calculator[[#This Row],[Business Area]],INDIRECT("Tbl_metadata[Types]",0)))</f>
        <v>#N/A</v>
      </c>
      <c r="L103" s="307" t="e">
        <f ca="1">INDEX(INDIRECT("Tbl_metadata[FabricType Table names]"),MATCH(Tbl_Calculator[[#This Row],[Business Area]],INDIRECT("Tbl_metadata[Types]",0)))</f>
        <v>#N/A</v>
      </c>
      <c r="M10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03" s="309">
        <f>IFERROR(INDEX(Tbl_AvgPercCotton[Average % Cotton],MATCH(Tbl_Calculator[[#This Row],[% Cotton in Blend
(Estimated Cotton %)]],Tbl_AvgPercCotton[Blends],0)),0)</f>
        <v>0</v>
      </c>
      <c r="O103" s="307" t="str">
        <f>CONCATENATE(Tbl_Calculator[[#This Row],[Product Category]],"|",Tbl_Calculator[[#This Row],[Product]])</f>
        <v>|</v>
      </c>
      <c r="P103" s="310">
        <f ca="1">IF(AND(Tbl_Calculator[[#This Row],[Number 
Purchased or Sold
(Individual item)]]&gt;0,Tbl_Calculator[[#This Row],[Weight of Cotton Fibre
(Kg)]]=0),0,1)</f>
        <v>1</v>
      </c>
      <c r="Q103" s="274"/>
      <c r="R103" s="274"/>
      <c r="S103" s="274"/>
      <c r="T103" s="274"/>
      <c r="U103" s="274"/>
      <c r="V103" s="274"/>
      <c r="W103" s="274"/>
    </row>
    <row r="104" spans="1:23">
      <c r="A104" s="302"/>
      <c r="B104" s="343"/>
      <c r="C104" s="343"/>
      <c r="D104" s="343"/>
      <c r="E104" s="343"/>
      <c r="F104" s="344">
        <f>IFERROR(INDEX(Tbl_ProductList[Product Weight (g)],MATCH(Tbl_Calculator[[#This Row],[Weight Lookup]],Tbl_ProductList[Product Weight Lookup],0)),0)</f>
        <v>0</v>
      </c>
      <c r="G104" s="345"/>
      <c r="H104" s="346"/>
      <c r="I104" s="347"/>
      <c r="J10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4" s="307" t="e">
        <f ca="1">INDEX(INDIRECT("Tbl_metadata[Category Table names]"),MATCH(Tbl_Calculator[[#This Row],[Business Area]],INDIRECT("Tbl_metadata[Types]",0)))</f>
        <v>#N/A</v>
      </c>
      <c r="L104" s="307" t="e">
        <f ca="1">INDEX(INDIRECT("Tbl_metadata[FabricType Table names]"),MATCH(Tbl_Calculator[[#This Row],[Business Area]],INDIRECT("Tbl_metadata[Types]",0)))</f>
        <v>#N/A</v>
      </c>
      <c r="M10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04" s="309">
        <f>IFERROR(INDEX(Tbl_AvgPercCotton[Average % Cotton],MATCH(Tbl_Calculator[[#This Row],[% Cotton in Blend
(Estimated Cotton %)]],Tbl_AvgPercCotton[Blends],0)),0)</f>
        <v>0</v>
      </c>
      <c r="O104" s="307" t="str">
        <f>CONCATENATE(Tbl_Calculator[[#This Row],[Product Category]],"|",Tbl_Calculator[[#This Row],[Product]])</f>
        <v>|</v>
      </c>
      <c r="P104" s="310">
        <f ca="1">IF(AND(Tbl_Calculator[[#This Row],[Number 
Purchased or Sold
(Individual item)]]&gt;0,Tbl_Calculator[[#This Row],[Weight of Cotton Fibre
(Kg)]]=0),0,1)</f>
        <v>1</v>
      </c>
      <c r="Q104" s="274"/>
      <c r="R104" s="274"/>
      <c r="S104" s="274"/>
      <c r="T104" s="274"/>
      <c r="U104" s="274"/>
      <c r="V104" s="274"/>
      <c r="W104" s="274"/>
    </row>
    <row r="105" spans="1:23">
      <c r="A105" s="302"/>
      <c r="B105" s="348"/>
      <c r="C105" s="348"/>
      <c r="D105" s="348"/>
      <c r="E105" s="348"/>
      <c r="F105" s="349">
        <f>IFERROR(INDEX(Tbl_ProductList[Product Weight (g)],MATCH(Tbl_Calculator[[#This Row],[Weight Lookup]],Tbl_ProductList[Product Weight Lookup],0)),0)</f>
        <v>0</v>
      </c>
      <c r="G105" s="350"/>
      <c r="H105" s="351"/>
      <c r="I105" s="352"/>
      <c r="J10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5" s="307" t="e">
        <f ca="1">INDEX(INDIRECT("Tbl_metadata[Category Table names]"),MATCH(Tbl_Calculator[[#This Row],[Business Area]],INDIRECT("Tbl_metadata[Types]",0)))</f>
        <v>#N/A</v>
      </c>
      <c r="L105" s="307" t="e">
        <f ca="1">INDEX(INDIRECT("Tbl_metadata[FabricType Table names]"),MATCH(Tbl_Calculator[[#This Row],[Business Area]],INDIRECT("Tbl_metadata[Types]",0)))</f>
        <v>#N/A</v>
      </c>
      <c r="M10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05" s="309">
        <f>IFERROR(INDEX(Tbl_AvgPercCotton[Average % Cotton],MATCH(Tbl_Calculator[[#This Row],[% Cotton in Blend
(Estimated Cotton %)]],Tbl_AvgPercCotton[Blends],0)),0)</f>
        <v>0</v>
      </c>
      <c r="O105" s="307" t="str">
        <f>CONCATENATE(Tbl_Calculator[[#This Row],[Product Category]],"|",Tbl_Calculator[[#This Row],[Product]])</f>
        <v>|</v>
      </c>
      <c r="P105" s="310">
        <f ca="1">IF(AND(Tbl_Calculator[[#This Row],[Number 
Purchased or Sold
(Individual item)]]&gt;0,Tbl_Calculator[[#This Row],[Weight of Cotton Fibre
(Kg)]]=0),0,1)</f>
        <v>1</v>
      </c>
      <c r="Q105" s="274"/>
      <c r="R105" s="274"/>
      <c r="S105" s="274"/>
      <c r="T105" s="274"/>
      <c r="U105" s="274"/>
      <c r="V105" s="274"/>
      <c r="W105" s="274"/>
    </row>
    <row r="106" spans="1:23">
      <c r="A106" s="302"/>
      <c r="B106" s="343"/>
      <c r="C106" s="343"/>
      <c r="D106" s="343"/>
      <c r="E106" s="343"/>
      <c r="F106" s="344">
        <f>IFERROR(INDEX(Tbl_ProductList[Product Weight (g)],MATCH(Tbl_Calculator[[#This Row],[Weight Lookup]],Tbl_ProductList[Product Weight Lookup],0)),0)</f>
        <v>0</v>
      </c>
      <c r="G106" s="345"/>
      <c r="H106" s="346"/>
      <c r="I106" s="347"/>
      <c r="J10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6" s="307" t="e">
        <f ca="1">INDEX(INDIRECT("Tbl_metadata[Category Table names]"),MATCH(Tbl_Calculator[[#This Row],[Business Area]],INDIRECT("Tbl_metadata[Types]",0)))</f>
        <v>#N/A</v>
      </c>
      <c r="L106" s="307" t="e">
        <f ca="1">INDEX(INDIRECT("Tbl_metadata[FabricType Table names]"),MATCH(Tbl_Calculator[[#This Row],[Business Area]],INDIRECT("Tbl_metadata[Types]",0)))</f>
        <v>#N/A</v>
      </c>
      <c r="M10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06" s="309">
        <f>IFERROR(INDEX(Tbl_AvgPercCotton[Average % Cotton],MATCH(Tbl_Calculator[[#This Row],[% Cotton in Blend
(Estimated Cotton %)]],Tbl_AvgPercCotton[Blends],0)),0)</f>
        <v>0</v>
      </c>
      <c r="O106" s="307" t="str">
        <f>CONCATENATE(Tbl_Calculator[[#This Row],[Product Category]],"|",Tbl_Calculator[[#This Row],[Product]])</f>
        <v>|</v>
      </c>
      <c r="P106" s="310">
        <f ca="1">IF(AND(Tbl_Calculator[[#This Row],[Number 
Purchased or Sold
(Individual item)]]&gt;0,Tbl_Calculator[[#This Row],[Weight of Cotton Fibre
(Kg)]]=0),0,1)</f>
        <v>1</v>
      </c>
      <c r="Q106" s="274"/>
      <c r="R106" s="274"/>
      <c r="S106" s="274"/>
      <c r="T106" s="274"/>
      <c r="U106" s="274"/>
      <c r="V106" s="274"/>
      <c r="W106" s="274"/>
    </row>
    <row r="107" spans="1:23">
      <c r="A107" s="302"/>
      <c r="B107" s="348"/>
      <c r="C107" s="348"/>
      <c r="D107" s="348"/>
      <c r="E107" s="348"/>
      <c r="F107" s="349">
        <f>IFERROR(INDEX(Tbl_ProductList[Product Weight (g)],MATCH(Tbl_Calculator[[#This Row],[Weight Lookup]],Tbl_ProductList[Product Weight Lookup],0)),0)</f>
        <v>0</v>
      </c>
      <c r="G107" s="350"/>
      <c r="H107" s="351"/>
      <c r="I107" s="352"/>
      <c r="J10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7" s="307" t="e">
        <f ca="1">INDEX(INDIRECT("Tbl_metadata[Category Table names]"),MATCH(Tbl_Calculator[[#This Row],[Business Area]],INDIRECT("Tbl_metadata[Types]",0)))</f>
        <v>#N/A</v>
      </c>
      <c r="L107" s="307" t="e">
        <f ca="1">INDEX(INDIRECT("Tbl_metadata[FabricType Table names]"),MATCH(Tbl_Calculator[[#This Row],[Business Area]],INDIRECT("Tbl_metadata[Types]",0)))</f>
        <v>#N/A</v>
      </c>
      <c r="M10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07" s="309">
        <f>IFERROR(INDEX(Tbl_AvgPercCotton[Average % Cotton],MATCH(Tbl_Calculator[[#This Row],[% Cotton in Blend
(Estimated Cotton %)]],Tbl_AvgPercCotton[Blends],0)),0)</f>
        <v>0</v>
      </c>
      <c r="O107" s="307" t="str">
        <f>CONCATENATE(Tbl_Calculator[[#This Row],[Product Category]],"|",Tbl_Calculator[[#This Row],[Product]])</f>
        <v>|</v>
      </c>
      <c r="P107" s="310">
        <f ca="1">IF(AND(Tbl_Calculator[[#This Row],[Number 
Purchased or Sold
(Individual item)]]&gt;0,Tbl_Calculator[[#This Row],[Weight of Cotton Fibre
(Kg)]]=0),0,1)</f>
        <v>1</v>
      </c>
      <c r="Q107" s="274"/>
      <c r="R107" s="274"/>
      <c r="S107" s="274"/>
      <c r="T107" s="274"/>
      <c r="U107" s="274"/>
      <c r="V107" s="274"/>
      <c r="W107" s="274"/>
    </row>
    <row r="108" spans="1:23">
      <c r="A108" s="302"/>
      <c r="B108" s="343"/>
      <c r="C108" s="343"/>
      <c r="D108" s="343"/>
      <c r="E108" s="343"/>
      <c r="F108" s="344">
        <f>IFERROR(INDEX(Tbl_ProductList[Product Weight (g)],MATCH(Tbl_Calculator[[#This Row],[Weight Lookup]],Tbl_ProductList[Product Weight Lookup],0)),0)</f>
        <v>0</v>
      </c>
      <c r="G108" s="345"/>
      <c r="H108" s="346"/>
      <c r="I108" s="347"/>
      <c r="J10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8" s="307" t="e">
        <f ca="1">INDEX(INDIRECT("Tbl_metadata[Category Table names]"),MATCH(Tbl_Calculator[[#This Row],[Business Area]],INDIRECT("Tbl_metadata[Types]",0)))</f>
        <v>#N/A</v>
      </c>
      <c r="L108" s="307" t="e">
        <f ca="1">INDEX(INDIRECT("Tbl_metadata[FabricType Table names]"),MATCH(Tbl_Calculator[[#This Row],[Business Area]],INDIRECT("Tbl_metadata[Types]",0)))</f>
        <v>#N/A</v>
      </c>
      <c r="M10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08" s="309">
        <f>IFERROR(INDEX(Tbl_AvgPercCotton[Average % Cotton],MATCH(Tbl_Calculator[[#This Row],[% Cotton in Blend
(Estimated Cotton %)]],Tbl_AvgPercCotton[Blends],0)),0)</f>
        <v>0</v>
      </c>
      <c r="O108" s="307" t="str">
        <f>CONCATENATE(Tbl_Calculator[[#This Row],[Product Category]],"|",Tbl_Calculator[[#This Row],[Product]])</f>
        <v>|</v>
      </c>
      <c r="P108" s="310">
        <f ca="1">IF(AND(Tbl_Calculator[[#This Row],[Number 
Purchased or Sold
(Individual item)]]&gt;0,Tbl_Calculator[[#This Row],[Weight of Cotton Fibre
(Kg)]]=0),0,1)</f>
        <v>1</v>
      </c>
      <c r="Q108" s="274"/>
      <c r="R108" s="274"/>
      <c r="S108" s="274"/>
      <c r="T108" s="274"/>
      <c r="U108" s="274"/>
      <c r="V108" s="274"/>
      <c r="W108" s="274"/>
    </row>
    <row r="109" spans="1:23">
      <c r="A109" s="302"/>
      <c r="B109" s="348"/>
      <c r="C109" s="348"/>
      <c r="D109" s="348"/>
      <c r="E109" s="348"/>
      <c r="F109" s="349">
        <f>IFERROR(INDEX(Tbl_ProductList[Product Weight (g)],MATCH(Tbl_Calculator[[#This Row],[Weight Lookup]],Tbl_ProductList[Product Weight Lookup],0)),0)</f>
        <v>0</v>
      </c>
      <c r="G109" s="350"/>
      <c r="H109" s="351"/>
      <c r="I109" s="352"/>
      <c r="J10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9" s="307" t="e">
        <f ca="1">INDEX(INDIRECT("Tbl_metadata[Category Table names]"),MATCH(Tbl_Calculator[[#This Row],[Business Area]],INDIRECT("Tbl_metadata[Types]",0)))</f>
        <v>#N/A</v>
      </c>
      <c r="L109" s="307" t="e">
        <f ca="1">INDEX(INDIRECT("Tbl_metadata[FabricType Table names]"),MATCH(Tbl_Calculator[[#This Row],[Business Area]],INDIRECT("Tbl_metadata[Types]",0)))</f>
        <v>#N/A</v>
      </c>
      <c r="M10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09" s="309">
        <f>IFERROR(INDEX(Tbl_AvgPercCotton[Average % Cotton],MATCH(Tbl_Calculator[[#This Row],[% Cotton in Blend
(Estimated Cotton %)]],Tbl_AvgPercCotton[Blends],0)),0)</f>
        <v>0</v>
      </c>
      <c r="O109" s="307" t="str">
        <f>CONCATENATE(Tbl_Calculator[[#This Row],[Product Category]],"|",Tbl_Calculator[[#This Row],[Product]])</f>
        <v>|</v>
      </c>
      <c r="P109" s="310">
        <f ca="1">IF(AND(Tbl_Calculator[[#This Row],[Number 
Purchased or Sold
(Individual item)]]&gt;0,Tbl_Calculator[[#This Row],[Weight of Cotton Fibre
(Kg)]]=0),0,1)</f>
        <v>1</v>
      </c>
      <c r="Q109" s="274"/>
      <c r="R109" s="274"/>
      <c r="S109" s="274"/>
      <c r="T109" s="274"/>
      <c r="U109" s="274"/>
      <c r="V109" s="274"/>
      <c r="W109" s="274"/>
    </row>
    <row r="110" spans="1:23">
      <c r="A110" s="302"/>
      <c r="B110" s="343"/>
      <c r="C110" s="343"/>
      <c r="D110" s="343"/>
      <c r="E110" s="343"/>
      <c r="F110" s="344">
        <f>IFERROR(INDEX(Tbl_ProductList[Product Weight (g)],MATCH(Tbl_Calculator[[#This Row],[Weight Lookup]],Tbl_ProductList[Product Weight Lookup],0)),0)</f>
        <v>0</v>
      </c>
      <c r="G110" s="345"/>
      <c r="H110" s="346"/>
      <c r="I110" s="347"/>
      <c r="J11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10" s="307" t="e">
        <f ca="1">INDEX(INDIRECT("Tbl_metadata[Category Table names]"),MATCH(Tbl_Calculator[[#This Row],[Business Area]],INDIRECT("Tbl_metadata[Types]",0)))</f>
        <v>#N/A</v>
      </c>
      <c r="L110" s="307" t="e">
        <f ca="1">INDEX(INDIRECT("Tbl_metadata[FabricType Table names]"),MATCH(Tbl_Calculator[[#This Row],[Business Area]],INDIRECT("Tbl_metadata[Types]",0)))</f>
        <v>#N/A</v>
      </c>
      <c r="M11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10" s="309">
        <f>IFERROR(INDEX(Tbl_AvgPercCotton[Average % Cotton],MATCH(Tbl_Calculator[[#This Row],[% Cotton in Blend
(Estimated Cotton %)]],Tbl_AvgPercCotton[Blends],0)),0)</f>
        <v>0</v>
      </c>
      <c r="O110" s="307" t="str">
        <f>CONCATENATE(Tbl_Calculator[[#This Row],[Product Category]],"|",Tbl_Calculator[[#This Row],[Product]])</f>
        <v>|</v>
      </c>
      <c r="P110" s="310">
        <f ca="1">IF(AND(Tbl_Calculator[[#This Row],[Number 
Purchased or Sold
(Individual item)]]&gt;0,Tbl_Calculator[[#This Row],[Weight of Cotton Fibre
(Kg)]]=0),0,1)</f>
        <v>1</v>
      </c>
      <c r="Q110" s="274"/>
      <c r="R110" s="274"/>
      <c r="S110" s="274"/>
      <c r="T110" s="274"/>
      <c r="U110" s="274"/>
      <c r="V110" s="274"/>
      <c r="W110" s="274"/>
    </row>
    <row r="111" spans="1:23">
      <c r="A111" s="302"/>
      <c r="B111" s="348"/>
      <c r="C111" s="348"/>
      <c r="D111" s="348"/>
      <c r="E111" s="348"/>
      <c r="F111" s="349">
        <f>IFERROR(INDEX(Tbl_ProductList[Product Weight (g)],MATCH(Tbl_Calculator[[#This Row],[Weight Lookup]],Tbl_ProductList[Product Weight Lookup],0)),0)</f>
        <v>0</v>
      </c>
      <c r="G111" s="350"/>
      <c r="H111" s="351"/>
      <c r="I111" s="352"/>
      <c r="J11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11" s="307" t="e">
        <f ca="1">INDEX(INDIRECT("Tbl_metadata[Category Table names]"),MATCH(Tbl_Calculator[[#This Row],[Business Area]],INDIRECT("Tbl_metadata[Types]",0)))</f>
        <v>#N/A</v>
      </c>
      <c r="L111" s="307" t="e">
        <f ca="1">INDEX(INDIRECT("Tbl_metadata[FabricType Table names]"),MATCH(Tbl_Calculator[[#This Row],[Business Area]],INDIRECT("Tbl_metadata[Types]",0)))</f>
        <v>#N/A</v>
      </c>
      <c r="M11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11" s="309">
        <f>IFERROR(INDEX(Tbl_AvgPercCotton[Average % Cotton],MATCH(Tbl_Calculator[[#This Row],[% Cotton in Blend
(Estimated Cotton %)]],Tbl_AvgPercCotton[Blends],0)),0)</f>
        <v>0</v>
      </c>
      <c r="O111" s="307" t="str">
        <f>CONCATENATE(Tbl_Calculator[[#This Row],[Product Category]],"|",Tbl_Calculator[[#This Row],[Product]])</f>
        <v>|</v>
      </c>
      <c r="P111" s="310">
        <f ca="1">IF(AND(Tbl_Calculator[[#This Row],[Number 
Purchased or Sold
(Individual item)]]&gt;0,Tbl_Calculator[[#This Row],[Weight of Cotton Fibre
(Kg)]]=0),0,1)</f>
        <v>1</v>
      </c>
      <c r="Q111" s="274"/>
      <c r="R111" s="274"/>
      <c r="S111" s="274"/>
      <c r="T111" s="274"/>
      <c r="U111" s="274"/>
      <c r="V111" s="274"/>
      <c r="W111" s="274"/>
    </row>
    <row r="112" spans="1:23">
      <c r="A112" s="302"/>
      <c r="B112" s="343"/>
      <c r="C112" s="343"/>
      <c r="D112" s="343"/>
      <c r="E112" s="343"/>
      <c r="F112" s="344">
        <f>IFERROR(INDEX(Tbl_ProductList[Product Weight (g)],MATCH(Tbl_Calculator[[#This Row],[Weight Lookup]],Tbl_ProductList[Product Weight Lookup],0)),0)</f>
        <v>0</v>
      </c>
      <c r="G112" s="345"/>
      <c r="H112" s="346"/>
      <c r="I112" s="347"/>
      <c r="J11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12" s="307" t="e">
        <f ca="1">INDEX(INDIRECT("Tbl_metadata[Category Table names]"),MATCH(Tbl_Calculator[[#This Row],[Business Area]],INDIRECT("Tbl_metadata[Types]",0)))</f>
        <v>#N/A</v>
      </c>
      <c r="L112" s="307" t="e">
        <f ca="1">INDEX(INDIRECT("Tbl_metadata[FabricType Table names]"),MATCH(Tbl_Calculator[[#This Row],[Business Area]],INDIRECT("Tbl_metadata[Types]",0)))</f>
        <v>#N/A</v>
      </c>
      <c r="M11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12" s="309">
        <f>IFERROR(INDEX(Tbl_AvgPercCotton[Average % Cotton],MATCH(Tbl_Calculator[[#This Row],[% Cotton in Blend
(Estimated Cotton %)]],Tbl_AvgPercCotton[Blends],0)),0)</f>
        <v>0</v>
      </c>
      <c r="O112" s="307" t="str">
        <f>CONCATENATE(Tbl_Calculator[[#This Row],[Product Category]],"|",Tbl_Calculator[[#This Row],[Product]])</f>
        <v>|</v>
      </c>
      <c r="P112" s="310">
        <f ca="1">IF(AND(Tbl_Calculator[[#This Row],[Number 
Purchased or Sold
(Individual item)]]&gt;0,Tbl_Calculator[[#This Row],[Weight of Cotton Fibre
(Kg)]]=0),0,1)</f>
        <v>1</v>
      </c>
      <c r="Q112" s="274"/>
      <c r="R112" s="274"/>
      <c r="S112" s="274"/>
      <c r="T112" s="274"/>
      <c r="U112" s="274"/>
      <c r="V112" s="274"/>
      <c r="W112" s="274"/>
    </row>
    <row r="113" spans="1:23">
      <c r="A113" s="302"/>
      <c r="B113" s="348"/>
      <c r="C113" s="348"/>
      <c r="D113" s="348"/>
      <c r="E113" s="348"/>
      <c r="F113" s="349">
        <f>IFERROR(INDEX(Tbl_ProductList[Product Weight (g)],MATCH(Tbl_Calculator[[#This Row],[Weight Lookup]],Tbl_ProductList[Product Weight Lookup],0)),0)</f>
        <v>0</v>
      </c>
      <c r="G113" s="350"/>
      <c r="H113" s="351"/>
      <c r="I113" s="352"/>
      <c r="J11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13" s="307" t="e">
        <f ca="1">INDEX(INDIRECT("Tbl_metadata[Category Table names]"),MATCH(Tbl_Calculator[[#This Row],[Business Area]],INDIRECT("Tbl_metadata[Types]",0)))</f>
        <v>#N/A</v>
      </c>
      <c r="L113" s="307" t="e">
        <f ca="1">INDEX(INDIRECT("Tbl_metadata[FabricType Table names]"),MATCH(Tbl_Calculator[[#This Row],[Business Area]],INDIRECT("Tbl_metadata[Types]",0)))</f>
        <v>#N/A</v>
      </c>
      <c r="M11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13" s="309">
        <f>IFERROR(INDEX(Tbl_AvgPercCotton[Average % Cotton],MATCH(Tbl_Calculator[[#This Row],[% Cotton in Blend
(Estimated Cotton %)]],Tbl_AvgPercCotton[Blends],0)),0)</f>
        <v>0</v>
      </c>
      <c r="O113" s="307" t="str">
        <f>CONCATENATE(Tbl_Calculator[[#This Row],[Product Category]],"|",Tbl_Calculator[[#This Row],[Product]])</f>
        <v>|</v>
      </c>
      <c r="P113" s="310">
        <f ca="1">IF(AND(Tbl_Calculator[[#This Row],[Number 
Purchased or Sold
(Individual item)]]&gt;0,Tbl_Calculator[[#This Row],[Weight of Cotton Fibre
(Kg)]]=0),0,1)</f>
        <v>1</v>
      </c>
      <c r="Q113" s="274"/>
      <c r="R113" s="274"/>
      <c r="S113" s="274"/>
      <c r="T113" s="274"/>
      <c r="U113" s="274"/>
      <c r="V113" s="274"/>
      <c r="W113" s="274"/>
    </row>
    <row r="114" spans="1:23">
      <c r="A114" s="302"/>
      <c r="B114" s="343"/>
      <c r="C114" s="343"/>
      <c r="D114" s="343"/>
      <c r="E114" s="343"/>
      <c r="F114" s="344">
        <f>IFERROR(INDEX(Tbl_ProductList[Product Weight (g)],MATCH(Tbl_Calculator[[#This Row],[Weight Lookup]],Tbl_ProductList[Product Weight Lookup],0)),0)</f>
        <v>0</v>
      </c>
      <c r="G114" s="345"/>
      <c r="H114" s="346"/>
      <c r="I114" s="347"/>
      <c r="J11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14" s="307" t="e">
        <f ca="1">INDEX(INDIRECT("Tbl_metadata[Category Table names]"),MATCH(Tbl_Calculator[[#This Row],[Business Area]],INDIRECT("Tbl_metadata[Types]",0)))</f>
        <v>#N/A</v>
      </c>
      <c r="L114" s="307" t="e">
        <f ca="1">INDEX(INDIRECT("Tbl_metadata[FabricType Table names]"),MATCH(Tbl_Calculator[[#This Row],[Business Area]],INDIRECT("Tbl_metadata[Types]",0)))</f>
        <v>#N/A</v>
      </c>
      <c r="M11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14" s="309">
        <f>IFERROR(INDEX(Tbl_AvgPercCotton[Average % Cotton],MATCH(Tbl_Calculator[[#This Row],[% Cotton in Blend
(Estimated Cotton %)]],Tbl_AvgPercCotton[Blends],0)),0)</f>
        <v>0</v>
      </c>
      <c r="O114" s="307" t="str">
        <f>CONCATENATE(Tbl_Calculator[[#This Row],[Product Category]],"|",Tbl_Calculator[[#This Row],[Product]])</f>
        <v>|</v>
      </c>
      <c r="P114" s="310">
        <f ca="1">IF(AND(Tbl_Calculator[[#This Row],[Number 
Purchased or Sold
(Individual item)]]&gt;0,Tbl_Calculator[[#This Row],[Weight of Cotton Fibre
(Kg)]]=0),0,1)</f>
        <v>1</v>
      </c>
      <c r="Q114" s="274"/>
      <c r="R114" s="274"/>
      <c r="S114" s="274"/>
      <c r="T114" s="274"/>
      <c r="U114" s="274"/>
      <c r="V114" s="274"/>
      <c r="W114" s="274"/>
    </row>
    <row r="115" spans="1:23">
      <c r="A115" s="302"/>
      <c r="B115" s="348"/>
      <c r="C115" s="348"/>
      <c r="D115" s="348"/>
      <c r="E115" s="348"/>
      <c r="F115" s="349">
        <f>IFERROR(INDEX(Tbl_ProductList[Product Weight (g)],MATCH(Tbl_Calculator[[#This Row],[Weight Lookup]],Tbl_ProductList[Product Weight Lookup],0)),0)</f>
        <v>0</v>
      </c>
      <c r="G115" s="350"/>
      <c r="H115" s="351"/>
      <c r="I115" s="352"/>
      <c r="J11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15" s="307" t="e">
        <f ca="1">INDEX(INDIRECT("Tbl_metadata[Category Table names]"),MATCH(Tbl_Calculator[[#This Row],[Business Area]],INDIRECT("Tbl_metadata[Types]",0)))</f>
        <v>#N/A</v>
      </c>
      <c r="L115" s="307" t="e">
        <f ca="1">INDEX(INDIRECT("Tbl_metadata[FabricType Table names]"),MATCH(Tbl_Calculator[[#This Row],[Business Area]],INDIRECT("Tbl_metadata[Types]",0)))</f>
        <v>#N/A</v>
      </c>
      <c r="M11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15" s="309">
        <f>IFERROR(INDEX(Tbl_AvgPercCotton[Average % Cotton],MATCH(Tbl_Calculator[[#This Row],[% Cotton in Blend
(Estimated Cotton %)]],Tbl_AvgPercCotton[Blends],0)),0)</f>
        <v>0</v>
      </c>
      <c r="O115" s="307" t="str">
        <f>CONCATENATE(Tbl_Calculator[[#This Row],[Product Category]],"|",Tbl_Calculator[[#This Row],[Product]])</f>
        <v>|</v>
      </c>
      <c r="P115" s="310">
        <f ca="1">IF(AND(Tbl_Calculator[[#This Row],[Number 
Purchased or Sold
(Individual item)]]&gt;0,Tbl_Calculator[[#This Row],[Weight of Cotton Fibre
(Kg)]]=0),0,1)</f>
        <v>1</v>
      </c>
      <c r="Q115" s="274"/>
      <c r="R115" s="274"/>
      <c r="S115" s="274"/>
      <c r="T115" s="274"/>
      <c r="U115" s="274"/>
      <c r="V115" s="274"/>
      <c r="W115" s="274"/>
    </row>
    <row r="116" spans="1:23">
      <c r="A116" s="302"/>
      <c r="B116" s="343"/>
      <c r="C116" s="343"/>
      <c r="D116" s="343"/>
      <c r="E116" s="343"/>
      <c r="F116" s="344">
        <f>IFERROR(INDEX(Tbl_ProductList[Product Weight (g)],MATCH(Tbl_Calculator[[#This Row],[Weight Lookup]],Tbl_ProductList[Product Weight Lookup],0)),0)</f>
        <v>0</v>
      </c>
      <c r="G116" s="345"/>
      <c r="H116" s="346"/>
      <c r="I116" s="347"/>
      <c r="J11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16" s="307" t="e">
        <f ca="1">INDEX(INDIRECT("Tbl_metadata[Category Table names]"),MATCH(Tbl_Calculator[[#This Row],[Business Area]],INDIRECT("Tbl_metadata[Types]",0)))</f>
        <v>#N/A</v>
      </c>
      <c r="L116" s="307" t="e">
        <f ca="1">INDEX(INDIRECT("Tbl_metadata[FabricType Table names]"),MATCH(Tbl_Calculator[[#This Row],[Business Area]],INDIRECT("Tbl_metadata[Types]",0)))</f>
        <v>#N/A</v>
      </c>
      <c r="M11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16" s="309">
        <f>IFERROR(INDEX(Tbl_AvgPercCotton[Average % Cotton],MATCH(Tbl_Calculator[[#This Row],[% Cotton in Blend
(Estimated Cotton %)]],Tbl_AvgPercCotton[Blends],0)),0)</f>
        <v>0</v>
      </c>
      <c r="O116" s="307" t="str">
        <f>CONCATENATE(Tbl_Calculator[[#This Row],[Product Category]],"|",Tbl_Calculator[[#This Row],[Product]])</f>
        <v>|</v>
      </c>
      <c r="P116" s="310">
        <f ca="1">IF(AND(Tbl_Calculator[[#This Row],[Number 
Purchased or Sold
(Individual item)]]&gt;0,Tbl_Calculator[[#This Row],[Weight of Cotton Fibre
(Kg)]]=0),0,1)</f>
        <v>1</v>
      </c>
      <c r="Q116" s="274"/>
      <c r="R116" s="274"/>
      <c r="S116" s="274"/>
      <c r="T116" s="274"/>
      <c r="U116" s="274"/>
      <c r="V116" s="274"/>
      <c r="W116" s="274"/>
    </row>
    <row r="117" spans="1:23">
      <c r="A117" s="302"/>
      <c r="B117" s="348"/>
      <c r="C117" s="348"/>
      <c r="D117" s="348"/>
      <c r="E117" s="348"/>
      <c r="F117" s="349">
        <f>IFERROR(INDEX(Tbl_ProductList[Product Weight (g)],MATCH(Tbl_Calculator[[#This Row],[Weight Lookup]],Tbl_ProductList[Product Weight Lookup],0)),0)</f>
        <v>0</v>
      </c>
      <c r="G117" s="350"/>
      <c r="H117" s="351"/>
      <c r="I117" s="352"/>
      <c r="J11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17" s="307" t="e">
        <f ca="1">INDEX(INDIRECT("Tbl_metadata[Category Table names]"),MATCH(Tbl_Calculator[[#This Row],[Business Area]],INDIRECT("Tbl_metadata[Types]",0)))</f>
        <v>#N/A</v>
      </c>
      <c r="L117" s="307" t="e">
        <f ca="1">INDEX(INDIRECT("Tbl_metadata[FabricType Table names]"),MATCH(Tbl_Calculator[[#This Row],[Business Area]],INDIRECT("Tbl_metadata[Types]",0)))</f>
        <v>#N/A</v>
      </c>
      <c r="M11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17" s="309">
        <f>IFERROR(INDEX(Tbl_AvgPercCotton[Average % Cotton],MATCH(Tbl_Calculator[[#This Row],[% Cotton in Blend
(Estimated Cotton %)]],Tbl_AvgPercCotton[Blends],0)),0)</f>
        <v>0</v>
      </c>
      <c r="O117" s="307" t="str">
        <f>CONCATENATE(Tbl_Calculator[[#This Row],[Product Category]],"|",Tbl_Calculator[[#This Row],[Product]])</f>
        <v>|</v>
      </c>
      <c r="P117" s="310">
        <f ca="1">IF(AND(Tbl_Calculator[[#This Row],[Number 
Purchased or Sold
(Individual item)]]&gt;0,Tbl_Calculator[[#This Row],[Weight of Cotton Fibre
(Kg)]]=0),0,1)</f>
        <v>1</v>
      </c>
      <c r="Q117" s="274"/>
      <c r="R117" s="274"/>
      <c r="S117" s="274"/>
      <c r="T117" s="274"/>
      <c r="U117" s="274"/>
      <c r="V117" s="274"/>
      <c r="W117" s="274"/>
    </row>
    <row r="118" spans="1:23">
      <c r="A118" s="302"/>
      <c r="B118" s="343"/>
      <c r="C118" s="343"/>
      <c r="D118" s="343"/>
      <c r="E118" s="343"/>
      <c r="F118" s="344">
        <f>IFERROR(INDEX(Tbl_ProductList[Product Weight (g)],MATCH(Tbl_Calculator[[#This Row],[Weight Lookup]],Tbl_ProductList[Product Weight Lookup],0)),0)</f>
        <v>0</v>
      </c>
      <c r="G118" s="345"/>
      <c r="H118" s="346"/>
      <c r="I118" s="347"/>
      <c r="J11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18" s="307" t="e">
        <f ca="1">INDEX(INDIRECT("Tbl_metadata[Category Table names]"),MATCH(Tbl_Calculator[[#This Row],[Business Area]],INDIRECT("Tbl_metadata[Types]",0)))</f>
        <v>#N/A</v>
      </c>
      <c r="L118" s="307" t="e">
        <f ca="1">INDEX(INDIRECT("Tbl_metadata[FabricType Table names]"),MATCH(Tbl_Calculator[[#This Row],[Business Area]],INDIRECT("Tbl_metadata[Types]",0)))</f>
        <v>#N/A</v>
      </c>
      <c r="M11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18" s="309">
        <f>IFERROR(INDEX(Tbl_AvgPercCotton[Average % Cotton],MATCH(Tbl_Calculator[[#This Row],[% Cotton in Blend
(Estimated Cotton %)]],Tbl_AvgPercCotton[Blends],0)),0)</f>
        <v>0</v>
      </c>
      <c r="O118" s="307" t="str">
        <f>CONCATENATE(Tbl_Calculator[[#This Row],[Product Category]],"|",Tbl_Calculator[[#This Row],[Product]])</f>
        <v>|</v>
      </c>
      <c r="P118" s="310">
        <f ca="1">IF(AND(Tbl_Calculator[[#This Row],[Number 
Purchased or Sold
(Individual item)]]&gt;0,Tbl_Calculator[[#This Row],[Weight of Cotton Fibre
(Kg)]]=0),0,1)</f>
        <v>1</v>
      </c>
      <c r="Q118" s="274"/>
      <c r="R118" s="274"/>
      <c r="S118" s="274"/>
      <c r="T118" s="274"/>
      <c r="U118" s="274"/>
      <c r="V118" s="274"/>
      <c r="W118" s="274"/>
    </row>
    <row r="119" spans="1:23">
      <c r="A119" s="302"/>
      <c r="B119" s="348"/>
      <c r="C119" s="348"/>
      <c r="D119" s="348"/>
      <c r="E119" s="348"/>
      <c r="F119" s="349">
        <f>IFERROR(INDEX(Tbl_ProductList[Product Weight (g)],MATCH(Tbl_Calculator[[#This Row],[Weight Lookup]],Tbl_ProductList[Product Weight Lookup],0)),0)</f>
        <v>0</v>
      </c>
      <c r="G119" s="350"/>
      <c r="H119" s="351"/>
      <c r="I119" s="352"/>
      <c r="J11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19" s="307" t="e">
        <f ca="1">INDEX(INDIRECT("Tbl_metadata[Category Table names]"),MATCH(Tbl_Calculator[[#This Row],[Business Area]],INDIRECT("Tbl_metadata[Types]",0)))</f>
        <v>#N/A</v>
      </c>
      <c r="L119" s="307" t="e">
        <f ca="1">INDEX(INDIRECT("Tbl_metadata[FabricType Table names]"),MATCH(Tbl_Calculator[[#This Row],[Business Area]],INDIRECT("Tbl_metadata[Types]",0)))</f>
        <v>#N/A</v>
      </c>
      <c r="M11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19" s="309">
        <f>IFERROR(INDEX(Tbl_AvgPercCotton[Average % Cotton],MATCH(Tbl_Calculator[[#This Row],[% Cotton in Blend
(Estimated Cotton %)]],Tbl_AvgPercCotton[Blends],0)),0)</f>
        <v>0</v>
      </c>
      <c r="O119" s="307" t="str">
        <f>CONCATENATE(Tbl_Calculator[[#This Row],[Product Category]],"|",Tbl_Calculator[[#This Row],[Product]])</f>
        <v>|</v>
      </c>
      <c r="P119" s="310">
        <f ca="1">IF(AND(Tbl_Calculator[[#This Row],[Number 
Purchased or Sold
(Individual item)]]&gt;0,Tbl_Calculator[[#This Row],[Weight of Cotton Fibre
(Kg)]]=0),0,1)</f>
        <v>1</v>
      </c>
      <c r="Q119" s="274"/>
      <c r="R119" s="274"/>
      <c r="S119" s="274"/>
      <c r="T119" s="274"/>
      <c r="U119" s="274"/>
      <c r="V119" s="274"/>
      <c r="W119" s="274"/>
    </row>
    <row r="120" spans="1:23">
      <c r="A120" s="302"/>
      <c r="B120" s="343"/>
      <c r="C120" s="343"/>
      <c r="D120" s="343"/>
      <c r="E120" s="343"/>
      <c r="F120" s="344">
        <f>IFERROR(INDEX(Tbl_ProductList[Product Weight (g)],MATCH(Tbl_Calculator[[#This Row],[Weight Lookup]],Tbl_ProductList[Product Weight Lookup],0)),0)</f>
        <v>0</v>
      </c>
      <c r="G120" s="345"/>
      <c r="H120" s="346"/>
      <c r="I120" s="347"/>
      <c r="J12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20" s="307" t="e">
        <f ca="1">INDEX(INDIRECT("Tbl_metadata[Category Table names]"),MATCH(Tbl_Calculator[[#This Row],[Business Area]],INDIRECT("Tbl_metadata[Types]",0)))</f>
        <v>#N/A</v>
      </c>
      <c r="L120" s="307" t="e">
        <f ca="1">INDEX(INDIRECT("Tbl_metadata[FabricType Table names]"),MATCH(Tbl_Calculator[[#This Row],[Business Area]],INDIRECT("Tbl_metadata[Types]",0)))</f>
        <v>#N/A</v>
      </c>
      <c r="M12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20" s="309">
        <f>IFERROR(INDEX(Tbl_AvgPercCotton[Average % Cotton],MATCH(Tbl_Calculator[[#This Row],[% Cotton in Blend
(Estimated Cotton %)]],Tbl_AvgPercCotton[Blends],0)),0)</f>
        <v>0</v>
      </c>
      <c r="O120" s="307" t="str">
        <f>CONCATENATE(Tbl_Calculator[[#This Row],[Product Category]],"|",Tbl_Calculator[[#This Row],[Product]])</f>
        <v>|</v>
      </c>
      <c r="P120" s="310">
        <f ca="1">IF(AND(Tbl_Calculator[[#This Row],[Number 
Purchased or Sold
(Individual item)]]&gt;0,Tbl_Calculator[[#This Row],[Weight of Cotton Fibre
(Kg)]]=0),0,1)</f>
        <v>1</v>
      </c>
      <c r="Q120" s="274"/>
      <c r="R120" s="274"/>
      <c r="S120" s="274"/>
      <c r="T120" s="274"/>
      <c r="U120" s="274"/>
      <c r="V120" s="274"/>
      <c r="W120" s="274"/>
    </row>
    <row r="121" spans="1:23">
      <c r="A121" s="302"/>
      <c r="B121" s="348"/>
      <c r="C121" s="348"/>
      <c r="D121" s="348"/>
      <c r="E121" s="348"/>
      <c r="F121" s="349">
        <f>IFERROR(INDEX(Tbl_ProductList[Product Weight (g)],MATCH(Tbl_Calculator[[#This Row],[Weight Lookup]],Tbl_ProductList[Product Weight Lookup],0)),0)</f>
        <v>0</v>
      </c>
      <c r="G121" s="350"/>
      <c r="H121" s="351"/>
      <c r="I121" s="352"/>
      <c r="J12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21" s="307" t="e">
        <f ca="1">INDEX(INDIRECT("Tbl_metadata[Category Table names]"),MATCH(Tbl_Calculator[[#This Row],[Business Area]],INDIRECT("Tbl_metadata[Types]",0)))</f>
        <v>#N/A</v>
      </c>
      <c r="L121" s="307" t="e">
        <f ca="1">INDEX(INDIRECT("Tbl_metadata[FabricType Table names]"),MATCH(Tbl_Calculator[[#This Row],[Business Area]],INDIRECT("Tbl_metadata[Types]",0)))</f>
        <v>#N/A</v>
      </c>
      <c r="M12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21" s="309">
        <f>IFERROR(INDEX(Tbl_AvgPercCotton[Average % Cotton],MATCH(Tbl_Calculator[[#This Row],[% Cotton in Blend
(Estimated Cotton %)]],Tbl_AvgPercCotton[Blends],0)),0)</f>
        <v>0</v>
      </c>
      <c r="O121" s="307" t="str">
        <f>CONCATENATE(Tbl_Calculator[[#This Row],[Product Category]],"|",Tbl_Calculator[[#This Row],[Product]])</f>
        <v>|</v>
      </c>
      <c r="P121" s="310">
        <f ca="1">IF(AND(Tbl_Calculator[[#This Row],[Number 
Purchased or Sold
(Individual item)]]&gt;0,Tbl_Calculator[[#This Row],[Weight of Cotton Fibre
(Kg)]]=0),0,1)</f>
        <v>1</v>
      </c>
      <c r="Q121" s="274"/>
      <c r="R121" s="274"/>
      <c r="S121" s="274"/>
      <c r="T121" s="274"/>
      <c r="U121" s="274"/>
      <c r="V121" s="274"/>
      <c r="W121" s="274"/>
    </row>
    <row r="122" spans="1:23">
      <c r="A122" s="302"/>
      <c r="B122" s="343"/>
      <c r="C122" s="343"/>
      <c r="D122" s="343"/>
      <c r="E122" s="343"/>
      <c r="F122" s="344">
        <f>IFERROR(INDEX(Tbl_ProductList[Product Weight (g)],MATCH(Tbl_Calculator[[#This Row],[Weight Lookup]],Tbl_ProductList[Product Weight Lookup],0)),0)</f>
        <v>0</v>
      </c>
      <c r="G122" s="345"/>
      <c r="H122" s="346"/>
      <c r="I122" s="347"/>
      <c r="J12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22" s="307" t="e">
        <f ca="1">INDEX(INDIRECT("Tbl_metadata[Category Table names]"),MATCH(Tbl_Calculator[[#This Row],[Business Area]],INDIRECT("Tbl_metadata[Types]",0)))</f>
        <v>#N/A</v>
      </c>
      <c r="L122" s="307" t="e">
        <f ca="1">INDEX(INDIRECT("Tbl_metadata[FabricType Table names]"),MATCH(Tbl_Calculator[[#This Row],[Business Area]],INDIRECT("Tbl_metadata[Types]",0)))</f>
        <v>#N/A</v>
      </c>
      <c r="M12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22" s="309">
        <f>IFERROR(INDEX(Tbl_AvgPercCotton[Average % Cotton],MATCH(Tbl_Calculator[[#This Row],[% Cotton in Blend
(Estimated Cotton %)]],Tbl_AvgPercCotton[Blends],0)),0)</f>
        <v>0</v>
      </c>
      <c r="O122" s="307" t="str">
        <f>CONCATENATE(Tbl_Calculator[[#This Row],[Product Category]],"|",Tbl_Calculator[[#This Row],[Product]])</f>
        <v>|</v>
      </c>
      <c r="P122" s="310">
        <f ca="1">IF(AND(Tbl_Calculator[[#This Row],[Number 
Purchased or Sold
(Individual item)]]&gt;0,Tbl_Calculator[[#This Row],[Weight of Cotton Fibre
(Kg)]]=0),0,1)</f>
        <v>1</v>
      </c>
      <c r="Q122" s="274"/>
      <c r="R122" s="274"/>
      <c r="S122" s="274"/>
      <c r="T122" s="274"/>
      <c r="U122" s="274"/>
      <c r="V122" s="274"/>
      <c r="W122" s="274"/>
    </row>
    <row r="123" spans="1:23">
      <c r="A123" s="302"/>
      <c r="B123" s="348"/>
      <c r="C123" s="348"/>
      <c r="D123" s="348"/>
      <c r="E123" s="348"/>
      <c r="F123" s="349">
        <f>IFERROR(INDEX(Tbl_ProductList[Product Weight (g)],MATCH(Tbl_Calculator[[#This Row],[Weight Lookup]],Tbl_ProductList[Product Weight Lookup],0)),0)</f>
        <v>0</v>
      </c>
      <c r="G123" s="350"/>
      <c r="H123" s="351"/>
      <c r="I123" s="352"/>
      <c r="J12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23" s="307" t="e">
        <f ca="1">INDEX(INDIRECT("Tbl_metadata[Category Table names]"),MATCH(Tbl_Calculator[[#This Row],[Business Area]],INDIRECT("Tbl_metadata[Types]",0)))</f>
        <v>#N/A</v>
      </c>
      <c r="L123" s="307" t="e">
        <f ca="1">INDEX(INDIRECT("Tbl_metadata[FabricType Table names]"),MATCH(Tbl_Calculator[[#This Row],[Business Area]],INDIRECT("Tbl_metadata[Types]",0)))</f>
        <v>#N/A</v>
      </c>
      <c r="M12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23" s="309">
        <f>IFERROR(INDEX(Tbl_AvgPercCotton[Average % Cotton],MATCH(Tbl_Calculator[[#This Row],[% Cotton in Blend
(Estimated Cotton %)]],Tbl_AvgPercCotton[Blends],0)),0)</f>
        <v>0</v>
      </c>
      <c r="O123" s="307" t="str">
        <f>CONCATENATE(Tbl_Calculator[[#This Row],[Product Category]],"|",Tbl_Calculator[[#This Row],[Product]])</f>
        <v>|</v>
      </c>
      <c r="P123" s="310">
        <f ca="1">IF(AND(Tbl_Calculator[[#This Row],[Number 
Purchased or Sold
(Individual item)]]&gt;0,Tbl_Calculator[[#This Row],[Weight of Cotton Fibre
(Kg)]]=0),0,1)</f>
        <v>1</v>
      </c>
      <c r="Q123" s="274"/>
      <c r="R123" s="274"/>
      <c r="S123" s="274"/>
      <c r="T123" s="274"/>
      <c r="U123" s="274"/>
      <c r="V123" s="274"/>
      <c r="W123" s="274"/>
    </row>
    <row r="124" spans="1:23">
      <c r="A124" s="302"/>
      <c r="B124" s="343"/>
      <c r="C124" s="343"/>
      <c r="D124" s="343"/>
      <c r="E124" s="343"/>
      <c r="F124" s="344">
        <f>IFERROR(INDEX(Tbl_ProductList[Product Weight (g)],MATCH(Tbl_Calculator[[#This Row],[Weight Lookup]],Tbl_ProductList[Product Weight Lookup],0)),0)</f>
        <v>0</v>
      </c>
      <c r="G124" s="345"/>
      <c r="H124" s="346"/>
      <c r="I124" s="347"/>
      <c r="J12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24" s="307" t="e">
        <f ca="1">INDEX(INDIRECT("Tbl_metadata[Category Table names]"),MATCH(Tbl_Calculator[[#This Row],[Business Area]],INDIRECT("Tbl_metadata[Types]",0)))</f>
        <v>#N/A</v>
      </c>
      <c r="L124" s="307" t="e">
        <f ca="1">INDEX(INDIRECT("Tbl_metadata[FabricType Table names]"),MATCH(Tbl_Calculator[[#This Row],[Business Area]],INDIRECT("Tbl_metadata[Types]",0)))</f>
        <v>#N/A</v>
      </c>
      <c r="M12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24" s="309">
        <f>IFERROR(INDEX(Tbl_AvgPercCotton[Average % Cotton],MATCH(Tbl_Calculator[[#This Row],[% Cotton in Blend
(Estimated Cotton %)]],Tbl_AvgPercCotton[Blends],0)),0)</f>
        <v>0</v>
      </c>
      <c r="O124" s="307" t="str">
        <f>CONCATENATE(Tbl_Calculator[[#This Row],[Product Category]],"|",Tbl_Calculator[[#This Row],[Product]])</f>
        <v>|</v>
      </c>
      <c r="P124" s="310">
        <f ca="1">IF(AND(Tbl_Calculator[[#This Row],[Number 
Purchased or Sold
(Individual item)]]&gt;0,Tbl_Calculator[[#This Row],[Weight of Cotton Fibre
(Kg)]]=0),0,1)</f>
        <v>1</v>
      </c>
      <c r="Q124" s="274"/>
      <c r="R124" s="274"/>
      <c r="S124" s="274"/>
      <c r="T124" s="274"/>
      <c r="U124" s="274"/>
      <c r="V124" s="274"/>
      <c r="W124" s="274"/>
    </row>
    <row r="125" spans="1:23">
      <c r="A125" s="302"/>
      <c r="B125" s="348"/>
      <c r="C125" s="348"/>
      <c r="D125" s="348"/>
      <c r="E125" s="348"/>
      <c r="F125" s="349">
        <f>IFERROR(INDEX(Tbl_ProductList[Product Weight (g)],MATCH(Tbl_Calculator[[#This Row],[Weight Lookup]],Tbl_ProductList[Product Weight Lookup],0)),0)</f>
        <v>0</v>
      </c>
      <c r="G125" s="350"/>
      <c r="H125" s="351"/>
      <c r="I125" s="352"/>
      <c r="J12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25" s="307" t="e">
        <f ca="1">INDEX(INDIRECT("Tbl_metadata[Category Table names]"),MATCH(Tbl_Calculator[[#This Row],[Business Area]],INDIRECT("Tbl_metadata[Types]",0)))</f>
        <v>#N/A</v>
      </c>
      <c r="L125" s="307" t="e">
        <f ca="1">INDEX(INDIRECT("Tbl_metadata[FabricType Table names]"),MATCH(Tbl_Calculator[[#This Row],[Business Area]],INDIRECT("Tbl_metadata[Types]",0)))</f>
        <v>#N/A</v>
      </c>
      <c r="M12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25" s="309">
        <f>IFERROR(INDEX(Tbl_AvgPercCotton[Average % Cotton],MATCH(Tbl_Calculator[[#This Row],[% Cotton in Blend
(Estimated Cotton %)]],Tbl_AvgPercCotton[Blends],0)),0)</f>
        <v>0</v>
      </c>
      <c r="O125" s="307" t="str">
        <f>CONCATENATE(Tbl_Calculator[[#This Row],[Product Category]],"|",Tbl_Calculator[[#This Row],[Product]])</f>
        <v>|</v>
      </c>
      <c r="P125" s="310">
        <f ca="1">IF(AND(Tbl_Calculator[[#This Row],[Number 
Purchased or Sold
(Individual item)]]&gt;0,Tbl_Calculator[[#This Row],[Weight of Cotton Fibre
(Kg)]]=0),0,1)</f>
        <v>1</v>
      </c>
      <c r="Q125" s="274"/>
      <c r="R125" s="274"/>
      <c r="S125" s="274"/>
      <c r="T125" s="274"/>
      <c r="U125" s="274"/>
      <c r="V125" s="274"/>
      <c r="W125" s="274"/>
    </row>
    <row r="126" spans="1:23">
      <c r="A126" s="302"/>
      <c r="B126" s="343"/>
      <c r="C126" s="343"/>
      <c r="D126" s="343"/>
      <c r="E126" s="343"/>
      <c r="F126" s="344">
        <f>IFERROR(INDEX(Tbl_ProductList[Product Weight (g)],MATCH(Tbl_Calculator[[#This Row],[Weight Lookup]],Tbl_ProductList[Product Weight Lookup],0)),0)</f>
        <v>0</v>
      </c>
      <c r="G126" s="345"/>
      <c r="H126" s="346"/>
      <c r="I126" s="347"/>
      <c r="J12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26" s="307" t="e">
        <f ca="1">INDEX(INDIRECT("Tbl_metadata[Category Table names]"),MATCH(Tbl_Calculator[[#This Row],[Business Area]],INDIRECT("Tbl_metadata[Types]",0)))</f>
        <v>#N/A</v>
      </c>
      <c r="L126" s="307" t="e">
        <f ca="1">INDEX(INDIRECT("Tbl_metadata[FabricType Table names]"),MATCH(Tbl_Calculator[[#This Row],[Business Area]],INDIRECT("Tbl_metadata[Types]",0)))</f>
        <v>#N/A</v>
      </c>
      <c r="M12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26" s="309">
        <f>IFERROR(INDEX(Tbl_AvgPercCotton[Average % Cotton],MATCH(Tbl_Calculator[[#This Row],[% Cotton in Blend
(Estimated Cotton %)]],Tbl_AvgPercCotton[Blends],0)),0)</f>
        <v>0</v>
      </c>
      <c r="O126" s="307" t="str">
        <f>CONCATENATE(Tbl_Calculator[[#This Row],[Product Category]],"|",Tbl_Calculator[[#This Row],[Product]])</f>
        <v>|</v>
      </c>
      <c r="P126" s="310">
        <f ca="1">IF(AND(Tbl_Calculator[[#This Row],[Number 
Purchased or Sold
(Individual item)]]&gt;0,Tbl_Calculator[[#This Row],[Weight of Cotton Fibre
(Kg)]]=0),0,1)</f>
        <v>1</v>
      </c>
      <c r="Q126" s="274"/>
      <c r="R126" s="274"/>
      <c r="S126" s="274"/>
      <c r="T126" s="274"/>
      <c r="U126" s="274"/>
      <c r="V126" s="274"/>
      <c r="W126" s="274"/>
    </row>
    <row r="127" spans="1:23">
      <c r="A127" s="302"/>
      <c r="B127" s="348"/>
      <c r="C127" s="348"/>
      <c r="D127" s="348"/>
      <c r="E127" s="348"/>
      <c r="F127" s="349">
        <f>IFERROR(INDEX(Tbl_ProductList[Product Weight (g)],MATCH(Tbl_Calculator[[#This Row],[Weight Lookup]],Tbl_ProductList[Product Weight Lookup],0)),0)</f>
        <v>0</v>
      </c>
      <c r="G127" s="350"/>
      <c r="H127" s="351"/>
      <c r="I127" s="352"/>
      <c r="J12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27" s="307" t="e">
        <f ca="1">INDEX(INDIRECT("Tbl_metadata[Category Table names]"),MATCH(Tbl_Calculator[[#This Row],[Business Area]],INDIRECT("Tbl_metadata[Types]",0)))</f>
        <v>#N/A</v>
      </c>
      <c r="L127" s="307" t="e">
        <f ca="1">INDEX(INDIRECT("Tbl_metadata[FabricType Table names]"),MATCH(Tbl_Calculator[[#This Row],[Business Area]],INDIRECT("Tbl_metadata[Types]",0)))</f>
        <v>#N/A</v>
      </c>
      <c r="M12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27" s="309">
        <f>IFERROR(INDEX(Tbl_AvgPercCotton[Average % Cotton],MATCH(Tbl_Calculator[[#This Row],[% Cotton in Blend
(Estimated Cotton %)]],Tbl_AvgPercCotton[Blends],0)),0)</f>
        <v>0</v>
      </c>
      <c r="O127" s="307" t="str">
        <f>CONCATENATE(Tbl_Calculator[[#This Row],[Product Category]],"|",Tbl_Calculator[[#This Row],[Product]])</f>
        <v>|</v>
      </c>
      <c r="P127" s="310">
        <f ca="1">IF(AND(Tbl_Calculator[[#This Row],[Number 
Purchased or Sold
(Individual item)]]&gt;0,Tbl_Calculator[[#This Row],[Weight of Cotton Fibre
(Kg)]]=0),0,1)</f>
        <v>1</v>
      </c>
      <c r="Q127" s="274"/>
      <c r="R127" s="274"/>
      <c r="S127" s="274"/>
      <c r="T127" s="274"/>
      <c r="U127" s="274"/>
      <c r="V127" s="274"/>
      <c r="W127" s="274"/>
    </row>
    <row r="128" spans="1:23">
      <c r="A128" s="302"/>
      <c r="B128" s="343"/>
      <c r="C128" s="343"/>
      <c r="D128" s="343"/>
      <c r="E128" s="343"/>
      <c r="F128" s="344">
        <f>IFERROR(INDEX(Tbl_ProductList[Product Weight (g)],MATCH(Tbl_Calculator[[#This Row],[Weight Lookup]],Tbl_ProductList[Product Weight Lookup],0)),0)</f>
        <v>0</v>
      </c>
      <c r="G128" s="345"/>
      <c r="H128" s="346"/>
      <c r="I128" s="347"/>
      <c r="J12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28" s="307" t="e">
        <f ca="1">INDEX(INDIRECT("Tbl_metadata[Category Table names]"),MATCH(Tbl_Calculator[[#This Row],[Business Area]],INDIRECT("Tbl_metadata[Types]",0)))</f>
        <v>#N/A</v>
      </c>
      <c r="L128" s="307" t="e">
        <f ca="1">INDEX(INDIRECT("Tbl_metadata[FabricType Table names]"),MATCH(Tbl_Calculator[[#This Row],[Business Area]],INDIRECT("Tbl_metadata[Types]",0)))</f>
        <v>#N/A</v>
      </c>
      <c r="M12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28" s="309">
        <f>IFERROR(INDEX(Tbl_AvgPercCotton[Average % Cotton],MATCH(Tbl_Calculator[[#This Row],[% Cotton in Blend
(Estimated Cotton %)]],Tbl_AvgPercCotton[Blends],0)),0)</f>
        <v>0</v>
      </c>
      <c r="O128" s="307" t="str">
        <f>CONCATENATE(Tbl_Calculator[[#This Row],[Product Category]],"|",Tbl_Calculator[[#This Row],[Product]])</f>
        <v>|</v>
      </c>
      <c r="P128" s="310">
        <f ca="1">IF(AND(Tbl_Calculator[[#This Row],[Number 
Purchased or Sold
(Individual item)]]&gt;0,Tbl_Calculator[[#This Row],[Weight of Cotton Fibre
(Kg)]]=0),0,1)</f>
        <v>1</v>
      </c>
      <c r="Q128" s="274"/>
      <c r="R128" s="274"/>
      <c r="S128" s="274"/>
      <c r="T128" s="274"/>
      <c r="U128" s="274"/>
      <c r="V128" s="274"/>
      <c r="W128" s="274"/>
    </row>
    <row r="129" spans="1:23">
      <c r="A129" s="302"/>
      <c r="B129" s="348"/>
      <c r="C129" s="348"/>
      <c r="D129" s="348"/>
      <c r="E129" s="348"/>
      <c r="F129" s="349">
        <f>IFERROR(INDEX(Tbl_ProductList[Product Weight (g)],MATCH(Tbl_Calculator[[#This Row],[Weight Lookup]],Tbl_ProductList[Product Weight Lookup],0)),0)</f>
        <v>0</v>
      </c>
      <c r="G129" s="350"/>
      <c r="H129" s="351"/>
      <c r="I129" s="352"/>
      <c r="J12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29" s="307" t="e">
        <f ca="1">INDEX(INDIRECT("Tbl_metadata[Category Table names]"),MATCH(Tbl_Calculator[[#This Row],[Business Area]],INDIRECT("Tbl_metadata[Types]",0)))</f>
        <v>#N/A</v>
      </c>
      <c r="L129" s="307" t="e">
        <f ca="1">INDEX(INDIRECT("Tbl_metadata[FabricType Table names]"),MATCH(Tbl_Calculator[[#This Row],[Business Area]],INDIRECT("Tbl_metadata[Types]",0)))</f>
        <v>#N/A</v>
      </c>
      <c r="M12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29" s="309">
        <f>IFERROR(INDEX(Tbl_AvgPercCotton[Average % Cotton],MATCH(Tbl_Calculator[[#This Row],[% Cotton in Blend
(Estimated Cotton %)]],Tbl_AvgPercCotton[Blends],0)),0)</f>
        <v>0</v>
      </c>
      <c r="O129" s="307" t="str">
        <f>CONCATENATE(Tbl_Calculator[[#This Row],[Product Category]],"|",Tbl_Calculator[[#This Row],[Product]])</f>
        <v>|</v>
      </c>
      <c r="P129" s="310">
        <f ca="1">IF(AND(Tbl_Calculator[[#This Row],[Number 
Purchased or Sold
(Individual item)]]&gt;0,Tbl_Calculator[[#This Row],[Weight of Cotton Fibre
(Kg)]]=0),0,1)</f>
        <v>1</v>
      </c>
      <c r="Q129" s="274"/>
      <c r="R129" s="274"/>
      <c r="S129" s="274"/>
      <c r="T129" s="274"/>
      <c r="U129" s="274"/>
      <c r="V129" s="274"/>
      <c r="W129" s="274"/>
    </row>
    <row r="130" spans="1:23">
      <c r="A130" s="302"/>
      <c r="B130" s="343"/>
      <c r="C130" s="343"/>
      <c r="D130" s="343"/>
      <c r="E130" s="343"/>
      <c r="F130" s="344">
        <f>IFERROR(INDEX(Tbl_ProductList[Product Weight (g)],MATCH(Tbl_Calculator[[#This Row],[Weight Lookup]],Tbl_ProductList[Product Weight Lookup],0)),0)</f>
        <v>0</v>
      </c>
      <c r="G130" s="345"/>
      <c r="H130" s="346"/>
      <c r="I130" s="347"/>
      <c r="J13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30" s="307" t="e">
        <f ca="1">INDEX(INDIRECT("Tbl_metadata[Category Table names]"),MATCH(Tbl_Calculator[[#This Row],[Business Area]],INDIRECT("Tbl_metadata[Types]",0)))</f>
        <v>#N/A</v>
      </c>
      <c r="L130" s="307" t="e">
        <f ca="1">INDEX(INDIRECT("Tbl_metadata[FabricType Table names]"),MATCH(Tbl_Calculator[[#This Row],[Business Area]],INDIRECT("Tbl_metadata[Types]",0)))</f>
        <v>#N/A</v>
      </c>
      <c r="M13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30" s="309">
        <f>IFERROR(INDEX(Tbl_AvgPercCotton[Average % Cotton],MATCH(Tbl_Calculator[[#This Row],[% Cotton in Blend
(Estimated Cotton %)]],Tbl_AvgPercCotton[Blends],0)),0)</f>
        <v>0</v>
      </c>
      <c r="O130" s="307" t="str">
        <f>CONCATENATE(Tbl_Calculator[[#This Row],[Product Category]],"|",Tbl_Calculator[[#This Row],[Product]])</f>
        <v>|</v>
      </c>
      <c r="P130" s="310">
        <f ca="1">IF(AND(Tbl_Calculator[[#This Row],[Number 
Purchased or Sold
(Individual item)]]&gt;0,Tbl_Calculator[[#This Row],[Weight of Cotton Fibre
(Kg)]]=0),0,1)</f>
        <v>1</v>
      </c>
      <c r="Q130" s="274"/>
      <c r="R130" s="274"/>
      <c r="S130" s="274"/>
      <c r="T130" s="274"/>
      <c r="U130" s="274"/>
      <c r="V130" s="274"/>
      <c r="W130" s="274"/>
    </row>
    <row r="131" spans="1:23">
      <c r="A131" s="302"/>
      <c r="B131" s="348"/>
      <c r="C131" s="348"/>
      <c r="D131" s="348"/>
      <c r="E131" s="348"/>
      <c r="F131" s="349">
        <f>IFERROR(INDEX(Tbl_ProductList[Product Weight (g)],MATCH(Tbl_Calculator[[#This Row],[Weight Lookup]],Tbl_ProductList[Product Weight Lookup],0)),0)</f>
        <v>0</v>
      </c>
      <c r="G131" s="350"/>
      <c r="H131" s="351"/>
      <c r="I131" s="352"/>
      <c r="J13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31" s="307" t="e">
        <f ca="1">INDEX(INDIRECT("Tbl_metadata[Category Table names]"),MATCH(Tbl_Calculator[[#This Row],[Business Area]],INDIRECT("Tbl_metadata[Types]",0)))</f>
        <v>#N/A</v>
      </c>
      <c r="L131" s="307" t="e">
        <f ca="1">INDEX(INDIRECT("Tbl_metadata[FabricType Table names]"),MATCH(Tbl_Calculator[[#This Row],[Business Area]],INDIRECT("Tbl_metadata[Types]",0)))</f>
        <v>#N/A</v>
      </c>
      <c r="M13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31" s="309">
        <f>IFERROR(INDEX(Tbl_AvgPercCotton[Average % Cotton],MATCH(Tbl_Calculator[[#This Row],[% Cotton in Blend
(Estimated Cotton %)]],Tbl_AvgPercCotton[Blends],0)),0)</f>
        <v>0</v>
      </c>
      <c r="O131" s="307" t="str">
        <f>CONCATENATE(Tbl_Calculator[[#This Row],[Product Category]],"|",Tbl_Calculator[[#This Row],[Product]])</f>
        <v>|</v>
      </c>
      <c r="P131" s="310">
        <f ca="1">IF(AND(Tbl_Calculator[[#This Row],[Number 
Purchased or Sold
(Individual item)]]&gt;0,Tbl_Calculator[[#This Row],[Weight of Cotton Fibre
(Kg)]]=0),0,1)</f>
        <v>1</v>
      </c>
      <c r="Q131" s="274"/>
      <c r="R131" s="274"/>
      <c r="S131" s="274"/>
      <c r="T131" s="274"/>
      <c r="U131" s="274"/>
      <c r="V131" s="274"/>
      <c r="W131" s="274"/>
    </row>
    <row r="132" spans="1:23">
      <c r="A132" s="302"/>
      <c r="B132" s="343"/>
      <c r="C132" s="343"/>
      <c r="D132" s="343"/>
      <c r="E132" s="343"/>
      <c r="F132" s="344">
        <f>IFERROR(INDEX(Tbl_ProductList[Product Weight (g)],MATCH(Tbl_Calculator[[#This Row],[Weight Lookup]],Tbl_ProductList[Product Weight Lookup],0)),0)</f>
        <v>0</v>
      </c>
      <c r="G132" s="345"/>
      <c r="H132" s="346"/>
      <c r="I132" s="347"/>
      <c r="J13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32" s="307" t="e">
        <f ca="1">INDEX(INDIRECT("Tbl_metadata[Category Table names]"),MATCH(Tbl_Calculator[[#This Row],[Business Area]],INDIRECT("Tbl_metadata[Types]",0)))</f>
        <v>#N/A</v>
      </c>
      <c r="L132" s="307" t="e">
        <f ca="1">INDEX(INDIRECT("Tbl_metadata[FabricType Table names]"),MATCH(Tbl_Calculator[[#This Row],[Business Area]],INDIRECT("Tbl_metadata[Types]",0)))</f>
        <v>#N/A</v>
      </c>
      <c r="M13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32" s="309">
        <f>IFERROR(INDEX(Tbl_AvgPercCotton[Average % Cotton],MATCH(Tbl_Calculator[[#This Row],[% Cotton in Blend
(Estimated Cotton %)]],Tbl_AvgPercCotton[Blends],0)),0)</f>
        <v>0</v>
      </c>
      <c r="O132" s="307" t="str">
        <f>CONCATENATE(Tbl_Calculator[[#This Row],[Product Category]],"|",Tbl_Calculator[[#This Row],[Product]])</f>
        <v>|</v>
      </c>
      <c r="P132" s="310">
        <f ca="1">IF(AND(Tbl_Calculator[[#This Row],[Number 
Purchased or Sold
(Individual item)]]&gt;0,Tbl_Calculator[[#This Row],[Weight of Cotton Fibre
(Kg)]]=0),0,1)</f>
        <v>1</v>
      </c>
      <c r="Q132" s="274"/>
      <c r="R132" s="274"/>
      <c r="S132" s="274"/>
      <c r="T132" s="274"/>
      <c r="U132" s="274"/>
      <c r="V132" s="274"/>
      <c r="W132" s="274"/>
    </row>
    <row r="133" spans="1:23">
      <c r="A133" s="302"/>
      <c r="B133" s="348"/>
      <c r="C133" s="348"/>
      <c r="D133" s="348"/>
      <c r="E133" s="348"/>
      <c r="F133" s="349">
        <f>IFERROR(INDEX(Tbl_ProductList[Product Weight (g)],MATCH(Tbl_Calculator[[#This Row],[Weight Lookup]],Tbl_ProductList[Product Weight Lookup],0)),0)</f>
        <v>0</v>
      </c>
      <c r="G133" s="350"/>
      <c r="H133" s="351"/>
      <c r="I133" s="352"/>
      <c r="J13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33" s="307" t="e">
        <f ca="1">INDEX(INDIRECT("Tbl_metadata[Category Table names]"),MATCH(Tbl_Calculator[[#This Row],[Business Area]],INDIRECT("Tbl_metadata[Types]",0)))</f>
        <v>#N/A</v>
      </c>
      <c r="L133" s="307" t="e">
        <f ca="1">INDEX(INDIRECT("Tbl_metadata[FabricType Table names]"),MATCH(Tbl_Calculator[[#This Row],[Business Area]],INDIRECT("Tbl_metadata[Types]",0)))</f>
        <v>#N/A</v>
      </c>
      <c r="M13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33" s="309">
        <f>IFERROR(INDEX(Tbl_AvgPercCotton[Average % Cotton],MATCH(Tbl_Calculator[[#This Row],[% Cotton in Blend
(Estimated Cotton %)]],Tbl_AvgPercCotton[Blends],0)),0)</f>
        <v>0</v>
      </c>
      <c r="O133" s="307" t="str">
        <f>CONCATENATE(Tbl_Calculator[[#This Row],[Product Category]],"|",Tbl_Calculator[[#This Row],[Product]])</f>
        <v>|</v>
      </c>
      <c r="P133" s="310">
        <f ca="1">IF(AND(Tbl_Calculator[[#This Row],[Number 
Purchased or Sold
(Individual item)]]&gt;0,Tbl_Calculator[[#This Row],[Weight of Cotton Fibre
(Kg)]]=0),0,1)</f>
        <v>1</v>
      </c>
      <c r="Q133" s="274"/>
      <c r="R133" s="274"/>
      <c r="S133" s="274"/>
      <c r="T133" s="274"/>
      <c r="U133" s="274"/>
      <c r="V133" s="274"/>
      <c r="W133" s="274"/>
    </row>
    <row r="134" spans="1:23">
      <c r="A134" s="302"/>
      <c r="B134" s="343"/>
      <c r="C134" s="343"/>
      <c r="D134" s="343"/>
      <c r="E134" s="343"/>
      <c r="F134" s="344">
        <f>IFERROR(INDEX(Tbl_ProductList[Product Weight (g)],MATCH(Tbl_Calculator[[#This Row],[Weight Lookup]],Tbl_ProductList[Product Weight Lookup],0)),0)</f>
        <v>0</v>
      </c>
      <c r="G134" s="345"/>
      <c r="H134" s="346"/>
      <c r="I134" s="347"/>
      <c r="J13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34" s="307" t="e">
        <f ca="1">INDEX(INDIRECT("Tbl_metadata[Category Table names]"),MATCH(Tbl_Calculator[[#This Row],[Business Area]],INDIRECT("Tbl_metadata[Types]",0)))</f>
        <v>#N/A</v>
      </c>
      <c r="L134" s="307" t="e">
        <f ca="1">INDEX(INDIRECT("Tbl_metadata[FabricType Table names]"),MATCH(Tbl_Calculator[[#This Row],[Business Area]],INDIRECT("Tbl_metadata[Types]",0)))</f>
        <v>#N/A</v>
      </c>
      <c r="M13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34" s="309">
        <f>IFERROR(INDEX(Tbl_AvgPercCotton[Average % Cotton],MATCH(Tbl_Calculator[[#This Row],[% Cotton in Blend
(Estimated Cotton %)]],Tbl_AvgPercCotton[Blends],0)),0)</f>
        <v>0</v>
      </c>
      <c r="O134" s="307" t="str">
        <f>CONCATENATE(Tbl_Calculator[[#This Row],[Product Category]],"|",Tbl_Calculator[[#This Row],[Product]])</f>
        <v>|</v>
      </c>
      <c r="P134" s="310">
        <f ca="1">IF(AND(Tbl_Calculator[[#This Row],[Number 
Purchased or Sold
(Individual item)]]&gt;0,Tbl_Calculator[[#This Row],[Weight of Cotton Fibre
(Kg)]]=0),0,1)</f>
        <v>1</v>
      </c>
      <c r="Q134" s="274"/>
      <c r="R134" s="274"/>
      <c r="S134" s="274"/>
      <c r="T134" s="274"/>
      <c r="U134" s="274"/>
      <c r="V134" s="274"/>
      <c r="W134" s="274"/>
    </row>
    <row r="135" spans="1:23">
      <c r="A135" s="302"/>
      <c r="B135" s="348"/>
      <c r="C135" s="348"/>
      <c r="D135" s="348"/>
      <c r="E135" s="348"/>
      <c r="F135" s="349">
        <f>IFERROR(INDEX(Tbl_ProductList[Product Weight (g)],MATCH(Tbl_Calculator[[#This Row],[Weight Lookup]],Tbl_ProductList[Product Weight Lookup],0)),0)</f>
        <v>0</v>
      </c>
      <c r="G135" s="350"/>
      <c r="H135" s="351"/>
      <c r="I135" s="352"/>
      <c r="J13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35" s="307" t="e">
        <f ca="1">INDEX(INDIRECT("Tbl_metadata[Category Table names]"),MATCH(Tbl_Calculator[[#This Row],[Business Area]],INDIRECT("Tbl_metadata[Types]",0)))</f>
        <v>#N/A</v>
      </c>
      <c r="L135" s="307" t="e">
        <f ca="1">INDEX(INDIRECT("Tbl_metadata[FabricType Table names]"),MATCH(Tbl_Calculator[[#This Row],[Business Area]],INDIRECT("Tbl_metadata[Types]",0)))</f>
        <v>#N/A</v>
      </c>
      <c r="M13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35" s="309">
        <f>IFERROR(INDEX(Tbl_AvgPercCotton[Average % Cotton],MATCH(Tbl_Calculator[[#This Row],[% Cotton in Blend
(Estimated Cotton %)]],Tbl_AvgPercCotton[Blends],0)),0)</f>
        <v>0</v>
      </c>
      <c r="O135" s="307" t="str">
        <f>CONCATENATE(Tbl_Calculator[[#This Row],[Product Category]],"|",Tbl_Calculator[[#This Row],[Product]])</f>
        <v>|</v>
      </c>
      <c r="P135" s="310">
        <f ca="1">IF(AND(Tbl_Calculator[[#This Row],[Number 
Purchased or Sold
(Individual item)]]&gt;0,Tbl_Calculator[[#This Row],[Weight of Cotton Fibre
(Kg)]]=0),0,1)</f>
        <v>1</v>
      </c>
      <c r="Q135" s="274"/>
      <c r="R135" s="274"/>
      <c r="S135" s="274"/>
      <c r="T135" s="274"/>
      <c r="U135" s="274"/>
      <c r="V135" s="274"/>
      <c r="W135" s="274"/>
    </row>
    <row r="136" spans="1:23">
      <c r="A136" s="302"/>
      <c r="B136" s="343"/>
      <c r="C136" s="343"/>
      <c r="D136" s="343"/>
      <c r="E136" s="343"/>
      <c r="F136" s="344">
        <f>IFERROR(INDEX(Tbl_ProductList[Product Weight (g)],MATCH(Tbl_Calculator[[#This Row],[Weight Lookup]],Tbl_ProductList[Product Weight Lookup],0)),0)</f>
        <v>0</v>
      </c>
      <c r="G136" s="345"/>
      <c r="H136" s="346"/>
      <c r="I136" s="347"/>
      <c r="J13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36" s="307" t="e">
        <f ca="1">INDEX(INDIRECT("Tbl_metadata[Category Table names]"),MATCH(Tbl_Calculator[[#This Row],[Business Area]],INDIRECT("Tbl_metadata[Types]",0)))</f>
        <v>#N/A</v>
      </c>
      <c r="L136" s="307" t="e">
        <f ca="1">INDEX(INDIRECT("Tbl_metadata[FabricType Table names]"),MATCH(Tbl_Calculator[[#This Row],[Business Area]],INDIRECT("Tbl_metadata[Types]",0)))</f>
        <v>#N/A</v>
      </c>
      <c r="M13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36" s="309">
        <f>IFERROR(INDEX(Tbl_AvgPercCotton[Average % Cotton],MATCH(Tbl_Calculator[[#This Row],[% Cotton in Blend
(Estimated Cotton %)]],Tbl_AvgPercCotton[Blends],0)),0)</f>
        <v>0</v>
      </c>
      <c r="O136" s="307" t="str">
        <f>CONCATENATE(Tbl_Calculator[[#This Row],[Product Category]],"|",Tbl_Calculator[[#This Row],[Product]])</f>
        <v>|</v>
      </c>
      <c r="P136" s="310">
        <f ca="1">IF(AND(Tbl_Calculator[[#This Row],[Number 
Purchased or Sold
(Individual item)]]&gt;0,Tbl_Calculator[[#This Row],[Weight of Cotton Fibre
(Kg)]]=0),0,1)</f>
        <v>1</v>
      </c>
      <c r="Q136" s="274"/>
      <c r="R136" s="274"/>
      <c r="S136" s="274"/>
      <c r="T136" s="274"/>
      <c r="U136" s="274"/>
      <c r="V136" s="274"/>
      <c r="W136" s="274"/>
    </row>
    <row r="137" spans="1:23">
      <c r="A137" s="302"/>
      <c r="B137" s="348"/>
      <c r="C137" s="348"/>
      <c r="D137" s="348"/>
      <c r="E137" s="348"/>
      <c r="F137" s="349">
        <f>IFERROR(INDEX(Tbl_ProductList[Product Weight (g)],MATCH(Tbl_Calculator[[#This Row],[Weight Lookup]],Tbl_ProductList[Product Weight Lookup],0)),0)</f>
        <v>0</v>
      </c>
      <c r="G137" s="350"/>
      <c r="H137" s="351"/>
      <c r="I137" s="352"/>
      <c r="J13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37" s="307" t="e">
        <f ca="1">INDEX(INDIRECT("Tbl_metadata[Category Table names]"),MATCH(Tbl_Calculator[[#This Row],[Business Area]],INDIRECT("Tbl_metadata[Types]",0)))</f>
        <v>#N/A</v>
      </c>
      <c r="L137" s="307" t="e">
        <f ca="1">INDEX(INDIRECT("Tbl_metadata[FabricType Table names]"),MATCH(Tbl_Calculator[[#This Row],[Business Area]],INDIRECT("Tbl_metadata[Types]",0)))</f>
        <v>#N/A</v>
      </c>
      <c r="M13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37" s="309">
        <f>IFERROR(INDEX(Tbl_AvgPercCotton[Average % Cotton],MATCH(Tbl_Calculator[[#This Row],[% Cotton in Blend
(Estimated Cotton %)]],Tbl_AvgPercCotton[Blends],0)),0)</f>
        <v>0</v>
      </c>
      <c r="O137" s="307" t="str">
        <f>CONCATENATE(Tbl_Calculator[[#This Row],[Product Category]],"|",Tbl_Calculator[[#This Row],[Product]])</f>
        <v>|</v>
      </c>
      <c r="P137" s="310">
        <f ca="1">IF(AND(Tbl_Calculator[[#This Row],[Number 
Purchased or Sold
(Individual item)]]&gt;0,Tbl_Calculator[[#This Row],[Weight of Cotton Fibre
(Kg)]]=0),0,1)</f>
        <v>1</v>
      </c>
      <c r="Q137" s="274"/>
      <c r="R137" s="274"/>
      <c r="S137" s="274"/>
      <c r="T137" s="274"/>
      <c r="U137" s="274"/>
      <c r="V137" s="274"/>
      <c r="W137" s="274"/>
    </row>
    <row r="138" spans="1:23">
      <c r="A138" s="302"/>
      <c r="B138" s="343"/>
      <c r="C138" s="343"/>
      <c r="D138" s="343"/>
      <c r="E138" s="343"/>
      <c r="F138" s="344">
        <f>IFERROR(INDEX(Tbl_ProductList[Product Weight (g)],MATCH(Tbl_Calculator[[#This Row],[Weight Lookup]],Tbl_ProductList[Product Weight Lookup],0)),0)</f>
        <v>0</v>
      </c>
      <c r="G138" s="345"/>
      <c r="H138" s="346"/>
      <c r="I138" s="347"/>
      <c r="J13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38" s="307" t="e">
        <f ca="1">INDEX(INDIRECT("Tbl_metadata[Category Table names]"),MATCH(Tbl_Calculator[[#This Row],[Business Area]],INDIRECT("Tbl_metadata[Types]",0)))</f>
        <v>#N/A</v>
      </c>
      <c r="L138" s="307" t="e">
        <f ca="1">INDEX(INDIRECT("Tbl_metadata[FabricType Table names]"),MATCH(Tbl_Calculator[[#This Row],[Business Area]],INDIRECT("Tbl_metadata[Types]",0)))</f>
        <v>#N/A</v>
      </c>
      <c r="M13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38" s="309">
        <f>IFERROR(INDEX(Tbl_AvgPercCotton[Average % Cotton],MATCH(Tbl_Calculator[[#This Row],[% Cotton in Blend
(Estimated Cotton %)]],Tbl_AvgPercCotton[Blends],0)),0)</f>
        <v>0</v>
      </c>
      <c r="O138" s="307" t="str">
        <f>CONCATENATE(Tbl_Calculator[[#This Row],[Product Category]],"|",Tbl_Calculator[[#This Row],[Product]])</f>
        <v>|</v>
      </c>
      <c r="P138" s="310">
        <f ca="1">IF(AND(Tbl_Calculator[[#This Row],[Number 
Purchased or Sold
(Individual item)]]&gt;0,Tbl_Calculator[[#This Row],[Weight of Cotton Fibre
(Kg)]]=0),0,1)</f>
        <v>1</v>
      </c>
      <c r="Q138" s="274"/>
      <c r="R138" s="274"/>
      <c r="S138" s="274"/>
      <c r="T138" s="274"/>
      <c r="U138" s="274"/>
      <c r="V138" s="274"/>
      <c r="W138" s="274"/>
    </row>
    <row r="139" spans="1:23">
      <c r="A139" s="302"/>
      <c r="B139" s="348"/>
      <c r="C139" s="348"/>
      <c r="D139" s="348"/>
      <c r="E139" s="348"/>
      <c r="F139" s="349">
        <f>IFERROR(INDEX(Tbl_ProductList[Product Weight (g)],MATCH(Tbl_Calculator[[#This Row],[Weight Lookup]],Tbl_ProductList[Product Weight Lookup],0)),0)</f>
        <v>0</v>
      </c>
      <c r="G139" s="350"/>
      <c r="H139" s="351"/>
      <c r="I139" s="352"/>
      <c r="J13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39" s="307" t="e">
        <f ca="1">INDEX(INDIRECT("Tbl_metadata[Category Table names]"),MATCH(Tbl_Calculator[[#This Row],[Business Area]],INDIRECT("Tbl_metadata[Types]",0)))</f>
        <v>#N/A</v>
      </c>
      <c r="L139" s="307" t="e">
        <f ca="1">INDEX(INDIRECT("Tbl_metadata[FabricType Table names]"),MATCH(Tbl_Calculator[[#This Row],[Business Area]],INDIRECT("Tbl_metadata[Types]",0)))</f>
        <v>#N/A</v>
      </c>
      <c r="M13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39" s="309">
        <f>IFERROR(INDEX(Tbl_AvgPercCotton[Average % Cotton],MATCH(Tbl_Calculator[[#This Row],[% Cotton in Blend
(Estimated Cotton %)]],Tbl_AvgPercCotton[Blends],0)),0)</f>
        <v>0</v>
      </c>
      <c r="O139" s="307" t="str">
        <f>CONCATENATE(Tbl_Calculator[[#This Row],[Product Category]],"|",Tbl_Calculator[[#This Row],[Product]])</f>
        <v>|</v>
      </c>
      <c r="P139" s="310">
        <f ca="1">IF(AND(Tbl_Calculator[[#This Row],[Number 
Purchased or Sold
(Individual item)]]&gt;0,Tbl_Calculator[[#This Row],[Weight of Cotton Fibre
(Kg)]]=0),0,1)</f>
        <v>1</v>
      </c>
      <c r="Q139" s="274"/>
      <c r="R139" s="274"/>
      <c r="S139" s="274"/>
      <c r="T139" s="274"/>
      <c r="U139" s="274"/>
      <c r="V139" s="274"/>
      <c r="W139" s="274"/>
    </row>
    <row r="140" spans="1:23">
      <c r="A140" s="302"/>
      <c r="B140" s="343"/>
      <c r="C140" s="343"/>
      <c r="D140" s="343"/>
      <c r="E140" s="343"/>
      <c r="F140" s="344">
        <f>IFERROR(INDEX(Tbl_ProductList[Product Weight (g)],MATCH(Tbl_Calculator[[#This Row],[Weight Lookup]],Tbl_ProductList[Product Weight Lookup],0)),0)</f>
        <v>0</v>
      </c>
      <c r="G140" s="345"/>
      <c r="H140" s="346"/>
      <c r="I140" s="347"/>
      <c r="J14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40" s="307" t="e">
        <f ca="1">INDEX(INDIRECT("Tbl_metadata[Category Table names]"),MATCH(Tbl_Calculator[[#This Row],[Business Area]],INDIRECT("Tbl_metadata[Types]",0)))</f>
        <v>#N/A</v>
      </c>
      <c r="L140" s="307" t="e">
        <f ca="1">INDEX(INDIRECT("Tbl_metadata[FabricType Table names]"),MATCH(Tbl_Calculator[[#This Row],[Business Area]],INDIRECT("Tbl_metadata[Types]",0)))</f>
        <v>#N/A</v>
      </c>
      <c r="M14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40" s="309">
        <f>IFERROR(INDEX(Tbl_AvgPercCotton[Average % Cotton],MATCH(Tbl_Calculator[[#This Row],[% Cotton in Blend
(Estimated Cotton %)]],Tbl_AvgPercCotton[Blends],0)),0)</f>
        <v>0</v>
      </c>
      <c r="O140" s="307" t="str">
        <f>CONCATENATE(Tbl_Calculator[[#This Row],[Product Category]],"|",Tbl_Calculator[[#This Row],[Product]])</f>
        <v>|</v>
      </c>
      <c r="P140" s="310">
        <f ca="1">IF(AND(Tbl_Calculator[[#This Row],[Number 
Purchased or Sold
(Individual item)]]&gt;0,Tbl_Calculator[[#This Row],[Weight of Cotton Fibre
(Kg)]]=0),0,1)</f>
        <v>1</v>
      </c>
      <c r="Q140" s="274"/>
      <c r="R140" s="274"/>
      <c r="S140" s="274"/>
      <c r="T140" s="274"/>
      <c r="U140" s="274"/>
      <c r="V140" s="274"/>
      <c r="W140" s="274"/>
    </row>
    <row r="141" spans="1:23">
      <c r="A141" s="302"/>
      <c r="B141" s="348"/>
      <c r="C141" s="348"/>
      <c r="D141" s="348"/>
      <c r="E141" s="348"/>
      <c r="F141" s="349">
        <f>IFERROR(INDEX(Tbl_ProductList[Product Weight (g)],MATCH(Tbl_Calculator[[#This Row],[Weight Lookup]],Tbl_ProductList[Product Weight Lookup],0)),0)</f>
        <v>0</v>
      </c>
      <c r="G141" s="350"/>
      <c r="H141" s="351"/>
      <c r="I141" s="352"/>
      <c r="J14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41" s="307" t="e">
        <f ca="1">INDEX(INDIRECT("Tbl_metadata[Category Table names]"),MATCH(Tbl_Calculator[[#This Row],[Business Area]],INDIRECT("Tbl_metadata[Types]",0)))</f>
        <v>#N/A</v>
      </c>
      <c r="L141" s="307" t="e">
        <f ca="1">INDEX(INDIRECT("Tbl_metadata[FabricType Table names]"),MATCH(Tbl_Calculator[[#This Row],[Business Area]],INDIRECT("Tbl_metadata[Types]",0)))</f>
        <v>#N/A</v>
      </c>
      <c r="M14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41" s="309">
        <f>IFERROR(INDEX(Tbl_AvgPercCotton[Average % Cotton],MATCH(Tbl_Calculator[[#This Row],[% Cotton in Blend
(Estimated Cotton %)]],Tbl_AvgPercCotton[Blends],0)),0)</f>
        <v>0</v>
      </c>
      <c r="O141" s="307" t="str">
        <f>CONCATENATE(Tbl_Calculator[[#This Row],[Product Category]],"|",Tbl_Calculator[[#This Row],[Product]])</f>
        <v>|</v>
      </c>
      <c r="P141" s="310">
        <f ca="1">IF(AND(Tbl_Calculator[[#This Row],[Number 
Purchased or Sold
(Individual item)]]&gt;0,Tbl_Calculator[[#This Row],[Weight of Cotton Fibre
(Kg)]]=0),0,1)</f>
        <v>1</v>
      </c>
      <c r="Q141" s="274"/>
      <c r="R141" s="274"/>
      <c r="S141" s="274"/>
      <c r="T141" s="274"/>
      <c r="U141" s="274"/>
      <c r="V141" s="274"/>
      <c r="W141" s="274"/>
    </row>
    <row r="142" spans="1:23">
      <c r="A142" s="302"/>
      <c r="B142" s="343"/>
      <c r="C142" s="343"/>
      <c r="D142" s="343"/>
      <c r="E142" s="343"/>
      <c r="F142" s="344">
        <f>IFERROR(INDEX(Tbl_ProductList[Product Weight (g)],MATCH(Tbl_Calculator[[#This Row],[Weight Lookup]],Tbl_ProductList[Product Weight Lookup],0)),0)</f>
        <v>0</v>
      </c>
      <c r="G142" s="345"/>
      <c r="H142" s="346"/>
      <c r="I142" s="347"/>
      <c r="J14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42" s="307" t="e">
        <f ca="1">INDEX(INDIRECT("Tbl_metadata[Category Table names]"),MATCH(Tbl_Calculator[[#This Row],[Business Area]],INDIRECT("Tbl_metadata[Types]",0)))</f>
        <v>#N/A</v>
      </c>
      <c r="L142" s="307" t="e">
        <f ca="1">INDEX(INDIRECT("Tbl_metadata[FabricType Table names]"),MATCH(Tbl_Calculator[[#This Row],[Business Area]],INDIRECT("Tbl_metadata[Types]",0)))</f>
        <v>#N/A</v>
      </c>
      <c r="M14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42" s="309">
        <f>IFERROR(INDEX(Tbl_AvgPercCotton[Average % Cotton],MATCH(Tbl_Calculator[[#This Row],[% Cotton in Blend
(Estimated Cotton %)]],Tbl_AvgPercCotton[Blends],0)),0)</f>
        <v>0</v>
      </c>
      <c r="O142" s="307" t="str">
        <f>CONCATENATE(Tbl_Calculator[[#This Row],[Product Category]],"|",Tbl_Calculator[[#This Row],[Product]])</f>
        <v>|</v>
      </c>
      <c r="P142" s="310">
        <f ca="1">IF(AND(Tbl_Calculator[[#This Row],[Number 
Purchased or Sold
(Individual item)]]&gt;0,Tbl_Calculator[[#This Row],[Weight of Cotton Fibre
(Kg)]]=0),0,1)</f>
        <v>1</v>
      </c>
      <c r="Q142" s="274"/>
      <c r="R142" s="274"/>
      <c r="S142" s="274"/>
      <c r="T142" s="274"/>
      <c r="U142" s="274"/>
      <c r="V142" s="274"/>
      <c r="W142" s="274"/>
    </row>
    <row r="143" spans="1:23">
      <c r="A143" s="302"/>
      <c r="B143" s="348"/>
      <c r="C143" s="348"/>
      <c r="D143" s="348"/>
      <c r="E143" s="348"/>
      <c r="F143" s="349">
        <f>IFERROR(INDEX(Tbl_ProductList[Product Weight (g)],MATCH(Tbl_Calculator[[#This Row],[Weight Lookup]],Tbl_ProductList[Product Weight Lookup],0)),0)</f>
        <v>0</v>
      </c>
      <c r="G143" s="350"/>
      <c r="H143" s="351"/>
      <c r="I143" s="352"/>
      <c r="J14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43" s="307" t="e">
        <f ca="1">INDEX(INDIRECT("Tbl_metadata[Category Table names]"),MATCH(Tbl_Calculator[[#This Row],[Business Area]],INDIRECT("Tbl_metadata[Types]",0)))</f>
        <v>#N/A</v>
      </c>
      <c r="L143" s="307" t="e">
        <f ca="1">INDEX(INDIRECT("Tbl_metadata[FabricType Table names]"),MATCH(Tbl_Calculator[[#This Row],[Business Area]],INDIRECT("Tbl_metadata[Types]",0)))</f>
        <v>#N/A</v>
      </c>
      <c r="M14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43" s="309">
        <f>IFERROR(INDEX(Tbl_AvgPercCotton[Average % Cotton],MATCH(Tbl_Calculator[[#This Row],[% Cotton in Blend
(Estimated Cotton %)]],Tbl_AvgPercCotton[Blends],0)),0)</f>
        <v>0</v>
      </c>
      <c r="O143" s="307" t="str">
        <f>CONCATENATE(Tbl_Calculator[[#This Row],[Product Category]],"|",Tbl_Calculator[[#This Row],[Product]])</f>
        <v>|</v>
      </c>
      <c r="P143" s="310">
        <f ca="1">IF(AND(Tbl_Calculator[[#This Row],[Number 
Purchased or Sold
(Individual item)]]&gt;0,Tbl_Calculator[[#This Row],[Weight of Cotton Fibre
(Kg)]]=0),0,1)</f>
        <v>1</v>
      </c>
      <c r="Q143" s="274"/>
      <c r="R143" s="274"/>
      <c r="S143" s="274"/>
      <c r="T143" s="274"/>
      <c r="U143" s="274"/>
      <c r="V143" s="274"/>
      <c r="W143" s="274"/>
    </row>
    <row r="144" spans="1:23">
      <c r="A144" s="302"/>
      <c r="B144" s="343"/>
      <c r="C144" s="343"/>
      <c r="D144" s="343"/>
      <c r="E144" s="343"/>
      <c r="F144" s="344">
        <f>IFERROR(INDEX(Tbl_ProductList[Product Weight (g)],MATCH(Tbl_Calculator[[#This Row],[Weight Lookup]],Tbl_ProductList[Product Weight Lookup],0)),0)</f>
        <v>0</v>
      </c>
      <c r="G144" s="345"/>
      <c r="H144" s="346"/>
      <c r="I144" s="347"/>
      <c r="J14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44" s="307" t="e">
        <f ca="1">INDEX(INDIRECT("Tbl_metadata[Category Table names]"),MATCH(Tbl_Calculator[[#This Row],[Business Area]],INDIRECT("Tbl_metadata[Types]",0)))</f>
        <v>#N/A</v>
      </c>
      <c r="L144" s="307" t="e">
        <f ca="1">INDEX(INDIRECT("Tbl_metadata[FabricType Table names]"),MATCH(Tbl_Calculator[[#This Row],[Business Area]],INDIRECT("Tbl_metadata[Types]",0)))</f>
        <v>#N/A</v>
      </c>
      <c r="M14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44" s="309">
        <f>IFERROR(INDEX(Tbl_AvgPercCotton[Average % Cotton],MATCH(Tbl_Calculator[[#This Row],[% Cotton in Blend
(Estimated Cotton %)]],Tbl_AvgPercCotton[Blends],0)),0)</f>
        <v>0</v>
      </c>
      <c r="O144" s="307" t="str">
        <f>CONCATENATE(Tbl_Calculator[[#This Row],[Product Category]],"|",Tbl_Calculator[[#This Row],[Product]])</f>
        <v>|</v>
      </c>
      <c r="P144" s="310">
        <f ca="1">IF(AND(Tbl_Calculator[[#This Row],[Number 
Purchased or Sold
(Individual item)]]&gt;0,Tbl_Calculator[[#This Row],[Weight of Cotton Fibre
(Kg)]]=0),0,1)</f>
        <v>1</v>
      </c>
      <c r="Q144" s="274"/>
      <c r="R144" s="274"/>
      <c r="S144" s="274"/>
      <c r="T144" s="274"/>
      <c r="U144" s="274"/>
      <c r="V144" s="274"/>
      <c r="W144" s="274"/>
    </row>
    <row r="145" spans="1:23">
      <c r="B145" s="348"/>
      <c r="C145" s="348"/>
      <c r="D145" s="348"/>
      <c r="E145" s="348"/>
      <c r="F145" s="349">
        <f>IFERROR(INDEX(Tbl_ProductList[Product Weight (g)],MATCH(Tbl_Calculator[[#This Row],[Weight Lookup]],Tbl_ProductList[Product Weight Lookup],0)),0)</f>
        <v>0</v>
      </c>
      <c r="G145" s="350"/>
      <c r="H145" s="351"/>
      <c r="I145" s="352"/>
      <c r="J14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45" s="307" t="e">
        <f ca="1">INDEX(INDIRECT("Tbl_metadata[Category Table names]"),MATCH(Tbl_Calculator[[#This Row],[Business Area]],INDIRECT("Tbl_metadata[Types]",0)))</f>
        <v>#N/A</v>
      </c>
      <c r="L145" s="307" t="e">
        <f ca="1">INDEX(INDIRECT("Tbl_metadata[FabricType Table names]"),MATCH(Tbl_Calculator[[#This Row],[Business Area]],INDIRECT("Tbl_metadata[Types]",0)))</f>
        <v>#N/A</v>
      </c>
      <c r="M14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45" s="309">
        <f>IFERROR(INDEX(Tbl_AvgPercCotton[Average % Cotton],MATCH(Tbl_Calculator[[#This Row],[% Cotton in Blend
(Estimated Cotton %)]],Tbl_AvgPercCotton[Blends],0)),0)</f>
        <v>0</v>
      </c>
      <c r="O145" s="307" t="str">
        <f>CONCATENATE(Tbl_Calculator[[#This Row],[Product Category]],"|",Tbl_Calculator[[#This Row],[Product]])</f>
        <v>|</v>
      </c>
      <c r="P145" s="310">
        <f ca="1">IF(AND(Tbl_Calculator[[#This Row],[Number 
Purchased or Sold
(Individual item)]]&gt;0,Tbl_Calculator[[#This Row],[Weight of Cotton Fibre
(Kg)]]=0),0,1)</f>
        <v>1</v>
      </c>
      <c r="Q145" s="274"/>
      <c r="R145" s="274"/>
      <c r="S145" s="274"/>
      <c r="T145" s="274"/>
      <c r="U145" s="274"/>
      <c r="V145" s="274"/>
      <c r="W145" s="274"/>
    </row>
    <row r="146" spans="1:23">
      <c r="A146" s="302"/>
      <c r="B146" s="343"/>
      <c r="C146" s="343"/>
      <c r="D146" s="343"/>
      <c r="E146" s="343"/>
      <c r="F146" s="344">
        <f>IFERROR(INDEX(Tbl_ProductList[Product Weight (g)],MATCH(Tbl_Calculator[[#This Row],[Weight Lookup]],Tbl_ProductList[Product Weight Lookup],0)),0)</f>
        <v>0</v>
      </c>
      <c r="G146" s="345"/>
      <c r="H146" s="346"/>
      <c r="I146" s="347"/>
      <c r="J14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46" s="307" t="e">
        <f ca="1">INDEX(INDIRECT("Tbl_metadata[Category Table names]"),MATCH(Tbl_Calculator[[#This Row],[Business Area]],INDIRECT("Tbl_metadata[Types]",0)))</f>
        <v>#N/A</v>
      </c>
      <c r="L146" s="307" t="e">
        <f ca="1">INDEX(INDIRECT("Tbl_metadata[FabricType Table names]"),MATCH(Tbl_Calculator[[#This Row],[Business Area]],INDIRECT("Tbl_metadata[Types]",0)))</f>
        <v>#N/A</v>
      </c>
      <c r="M14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46" s="309">
        <f>IFERROR(INDEX(Tbl_AvgPercCotton[Average % Cotton],MATCH(Tbl_Calculator[[#This Row],[% Cotton in Blend
(Estimated Cotton %)]],Tbl_AvgPercCotton[Blends],0)),0)</f>
        <v>0</v>
      </c>
      <c r="O146" s="307" t="str">
        <f>CONCATENATE(Tbl_Calculator[[#This Row],[Product Category]],"|",Tbl_Calculator[[#This Row],[Product]])</f>
        <v>|</v>
      </c>
      <c r="P146" s="310">
        <f ca="1">IF(AND(Tbl_Calculator[[#This Row],[Number 
Purchased or Sold
(Individual item)]]&gt;0,Tbl_Calculator[[#This Row],[Weight of Cotton Fibre
(Kg)]]=0),0,1)</f>
        <v>1</v>
      </c>
      <c r="Q146" s="274"/>
      <c r="R146" s="274"/>
      <c r="S146" s="274"/>
      <c r="T146" s="274"/>
      <c r="U146" s="274"/>
      <c r="V146" s="274"/>
      <c r="W146" s="274"/>
    </row>
    <row r="147" spans="1:23">
      <c r="A147" s="302"/>
      <c r="B147" s="348"/>
      <c r="C147" s="348"/>
      <c r="D147" s="348"/>
      <c r="E147" s="348"/>
      <c r="F147" s="349">
        <f>IFERROR(INDEX(Tbl_ProductList[Product Weight (g)],MATCH(Tbl_Calculator[[#This Row],[Weight Lookup]],Tbl_ProductList[Product Weight Lookup],0)),0)</f>
        <v>0</v>
      </c>
      <c r="G147" s="350"/>
      <c r="H147" s="351"/>
      <c r="I147" s="352"/>
      <c r="J14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47" s="307" t="e">
        <f ca="1">INDEX(INDIRECT("Tbl_metadata[Category Table names]"),MATCH(Tbl_Calculator[[#This Row],[Business Area]],INDIRECT("Tbl_metadata[Types]",0)))</f>
        <v>#N/A</v>
      </c>
      <c r="L147" s="307" t="e">
        <f ca="1">INDEX(INDIRECT("Tbl_metadata[FabricType Table names]"),MATCH(Tbl_Calculator[[#This Row],[Business Area]],INDIRECT("Tbl_metadata[Types]",0)))</f>
        <v>#N/A</v>
      </c>
      <c r="M14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47" s="309">
        <f>IFERROR(INDEX(Tbl_AvgPercCotton[Average % Cotton],MATCH(Tbl_Calculator[[#This Row],[% Cotton in Blend
(Estimated Cotton %)]],Tbl_AvgPercCotton[Blends],0)),0)</f>
        <v>0</v>
      </c>
      <c r="O147" s="307" t="str">
        <f>CONCATENATE(Tbl_Calculator[[#This Row],[Product Category]],"|",Tbl_Calculator[[#This Row],[Product]])</f>
        <v>|</v>
      </c>
      <c r="P147" s="310">
        <f ca="1">IF(AND(Tbl_Calculator[[#This Row],[Number 
Purchased or Sold
(Individual item)]]&gt;0,Tbl_Calculator[[#This Row],[Weight of Cotton Fibre
(Kg)]]=0),0,1)</f>
        <v>1</v>
      </c>
      <c r="Q147" s="274"/>
      <c r="R147" s="274"/>
      <c r="S147" s="274"/>
      <c r="T147" s="274"/>
      <c r="U147" s="274"/>
      <c r="V147" s="274"/>
      <c r="W147" s="274"/>
    </row>
    <row r="148" spans="1:23">
      <c r="A148" s="302"/>
      <c r="B148" s="343"/>
      <c r="C148" s="343"/>
      <c r="D148" s="343"/>
      <c r="E148" s="343"/>
      <c r="F148" s="344">
        <f>IFERROR(INDEX(Tbl_ProductList[Product Weight (g)],MATCH(Tbl_Calculator[[#This Row],[Weight Lookup]],Tbl_ProductList[Product Weight Lookup],0)),0)</f>
        <v>0</v>
      </c>
      <c r="G148" s="345"/>
      <c r="H148" s="346"/>
      <c r="I148" s="347"/>
      <c r="J14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48" s="307" t="e">
        <f ca="1">INDEX(INDIRECT("Tbl_metadata[Category Table names]"),MATCH(Tbl_Calculator[[#This Row],[Business Area]],INDIRECT("Tbl_metadata[Types]",0)))</f>
        <v>#N/A</v>
      </c>
      <c r="L148" s="307" t="e">
        <f ca="1">INDEX(INDIRECT("Tbl_metadata[FabricType Table names]"),MATCH(Tbl_Calculator[[#This Row],[Business Area]],INDIRECT("Tbl_metadata[Types]",0)))</f>
        <v>#N/A</v>
      </c>
      <c r="M14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48" s="309">
        <f>IFERROR(INDEX(Tbl_AvgPercCotton[Average % Cotton],MATCH(Tbl_Calculator[[#This Row],[% Cotton in Blend
(Estimated Cotton %)]],Tbl_AvgPercCotton[Blends],0)),0)</f>
        <v>0</v>
      </c>
      <c r="O148" s="307" t="str">
        <f>CONCATENATE(Tbl_Calculator[[#This Row],[Product Category]],"|",Tbl_Calculator[[#This Row],[Product]])</f>
        <v>|</v>
      </c>
      <c r="P148" s="310">
        <f ca="1">IF(AND(Tbl_Calculator[[#This Row],[Number 
Purchased or Sold
(Individual item)]]&gt;0,Tbl_Calculator[[#This Row],[Weight of Cotton Fibre
(Kg)]]=0),0,1)</f>
        <v>1</v>
      </c>
      <c r="Q148" s="274"/>
      <c r="R148" s="274"/>
      <c r="S148" s="274"/>
      <c r="T148" s="274"/>
      <c r="U148" s="274"/>
      <c r="V148" s="274"/>
      <c r="W148" s="274"/>
    </row>
    <row r="149" spans="1:23">
      <c r="A149" s="302"/>
      <c r="B149" s="348"/>
      <c r="C149" s="348"/>
      <c r="D149" s="348"/>
      <c r="E149" s="348"/>
      <c r="F149" s="349">
        <f>IFERROR(INDEX(Tbl_ProductList[Product Weight (g)],MATCH(Tbl_Calculator[[#This Row],[Weight Lookup]],Tbl_ProductList[Product Weight Lookup],0)),0)</f>
        <v>0</v>
      </c>
      <c r="G149" s="350"/>
      <c r="H149" s="351"/>
      <c r="I149" s="352"/>
      <c r="J14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49" s="307" t="e">
        <f ca="1">INDEX(INDIRECT("Tbl_metadata[Category Table names]"),MATCH(Tbl_Calculator[[#This Row],[Business Area]],INDIRECT("Tbl_metadata[Types]",0)))</f>
        <v>#N/A</v>
      </c>
      <c r="L149" s="307" t="e">
        <f ca="1">INDEX(INDIRECT("Tbl_metadata[FabricType Table names]"),MATCH(Tbl_Calculator[[#This Row],[Business Area]],INDIRECT("Tbl_metadata[Types]",0)))</f>
        <v>#N/A</v>
      </c>
      <c r="M14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49" s="309">
        <f>IFERROR(INDEX(Tbl_AvgPercCotton[Average % Cotton],MATCH(Tbl_Calculator[[#This Row],[% Cotton in Blend
(Estimated Cotton %)]],Tbl_AvgPercCotton[Blends],0)),0)</f>
        <v>0</v>
      </c>
      <c r="O149" s="307" t="str">
        <f>CONCATENATE(Tbl_Calculator[[#This Row],[Product Category]],"|",Tbl_Calculator[[#This Row],[Product]])</f>
        <v>|</v>
      </c>
      <c r="P149" s="310">
        <f ca="1">IF(AND(Tbl_Calculator[[#This Row],[Number 
Purchased or Sold
(Individual item)]]&gt;0,Tbl_Calculator[[#This Row],[Weight of Cotton Fibre
(Kg)]]=0),0,1)</f>
        <v>1</v>
      </c>
      <c r="Q149" s="274"/>
      <c r="R149" s="274"/>
      <c r="S149" s="274"/>
      <c r="T149" s="274"/>
      <c r="U149" s="274"/>
      <c r="V149" s="274"/>
      <c r="W149" s="274"/>
    </row>
    <row r="150" spans="1:23">
      <c r="A150" s="302"/>
      <c r="B150" s="343"/>
      <c r="C150" s="343"/>
      <c r="D150" s="343"/>
      <c r="E150" s="343"/>
      <c r="F150" s="344">
        <f>IFERROR(INDEX(Tbl_ProductList[Product Weight (g)],MATCH(Tbl_Calculator[[#This Row],[Weight Lookup]],Tbl_ProductList[Product Weight Lookup],0)),0)</f>
        <v>0</v>
      </c>
      <c r="G150" s="345"/>
      <c r="H150" s="346"/>
      <c r="I150" s="347"/>
      <c r="J15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50" s="307" t="e">
        <f ca="1">INDEX(INDIRECT("Tbl_metadata[Category Table names]"),MATCH(Tbl_Calculator[[#This Row],[Business Area]],INDIRECT("Tbl_metadata[Types]",0)))</f>
        <v>#N/A</v>
      </c>
      <c r="L150" s="307" t="e">
        <f ca="1">INDEX(INDIRECT("Tbl_metadata[FabricType Table names]"),MATCH(Tbl_Calculator[[#This Row],[Business Area]],INDIRECT("Tbl_metadata[Types]",0)))</f>
        <v>#N/A</v>
      </c>
      <c r="M15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50" s="309">
        <f>IFERROR(INDEX(Tbl_AvgPercCotton[Average % Cotton],MATCH(Tbl_Calculator[[#This Row],[% Cotton in Blend
(Estimated Cotton %)]],Tbl_AvgPercCotton[Blends],0)),0)</f>
        <v>0</v>
      </c>
      <c r="O150" s="307" t="str">
        <f>CONCATENATE(Tbl_Calculator[[#This Row],[Product Category]],"|",Tbl_Calculator[[#This Row],[Product]])</f>
        <v>|</v>
      </c>
      <c r="P150" s="310">
        <f ca="1">IF(AND(Tbl_Calculator[[#This Row],[Number 
Purchased or Sold
(Individual item)]]&gt;0,Tbl_Calculator[[#This Row],[Weight of Cotton Fibre
(Kg)]]=0),0,1)</f>
        <v>1</v>
      </c>
      <c r="Q150" s="274"/>
      <c r="R150" s="274"/>
      <c r="S150" s="274"/>
      <c r="T150" s="274"/>
      <c r="U150" s="274"/>
      <c r="V150" s="274"/>
      <c r="W150" s="274"/>
    </row>
    <row r="151" spans="1:23">
      <c r="A151" s="302"/>
      <c r="B151" s="348"/>
      <c r="C151" s="348"/>
      <c r="D151" s="348"/>
      <c r="E151" s="348"/>
      <c r="F151" s="349">
        <f>IFERROR(INDEX(Tbl_ProductList[Product Weight (g)],MATCH(Tbl_Calculator[[#This Row],[Weight Lookup]],Tbl_ProductList[Product Weight Lookup],0)),0)</f>
        <v>0</v>
      </c>
      <c r="G151" s="350"/>
      <c r="H151" s="351"/>
      <c r="I151" s="352"/>
      <c r="J15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51" s="307" t="e">
        <f ca="1">INDEX(INDIRECT("Tbl_metadata[Category Table names]"),MATCH(Tbl_Calculator[[#This Row],[Business Area]],INDIRECT("Tbl_metadata[Types]",0)))</f>
        <v>#N/A</v>
      </c>
      <c r="L151" s="307" t="e">
        <f ca="1">INDEX(INDIRECT("Tbl_metadata[FabricType Table names]"),MATCH(Tbl_Calculator[[#This Row],[Business Area]],INDIRECT("Tbl_metadata[Types]",0)))</f>
        <v>#N/A</v>
      </c>
      <c r="M15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51" s="309">
        <f>IFERROR(INDEX(Tbl_AvgPercCotton[Average % Cotton],MATCH(Tbl_Calculator[[#This Row],[% Cotton in Blend
(Estimated Cotton %)]],Tbl_AvgPercCotton[Blends],0)),0)</f>
        <v>0</v>
      </c>
      <c r="O151" s="307" t="str">
        <f>CONCATENATE(Tbl_Calculator[[#This Row],[Product Category]],"|",Tbl_Calculator[[#This Row],[Product]])</f>
        <v>|</v>
      </c>
      <c r="P151" s="310">
        <f ca="1">IF(AND(Tbl_Calculator[[#This Row],[Number 
Purchased or Sold
(Individual item)]]&gt;0,Tbl_Calculator[[#This Row],[Weight of Cotton Fibre
(Kg)]]=0),0,1)</f>
        <v>1</v>
      </c>
      <c r="Q151" s="274"/>
      <c r="R151" s="274"/>
      <c r="S151" s="274"/>
      <c r="T151" s="274"/>
      <c r="U151" s="274"/>
      <c r="V151" s="274"/>
      <c r="W151" s="274"/>
    </row>
    <row r="152" spans="1:23">
      <c r="A152" s="302"/>
      <c r="B152" s="343"/>
      <c r="C152" s="343"/>
      <c r="D152" s="343"/>
      <c r="E152" s="343"/>
      <c r="F152" s="344">
        <f>IFERROR(INDEX(Tbl_ProductList[Product Weight (g)],MATCH(Tbl_Calculator[[#This Row],[Weight Lookup]],Tbl_ProductList[Product Weight Lookup],0)),0)</f>
        <v>0</v>
      </c>
      <c r="G152" s="345"/>
      <c r="H152" s="346"/>
      <c r="I152" s="347"/>
      <c r="J15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52" s="307" t="e">
        <f ca="1">INDEX(INDIRECT("Tbl_metadata[Category Table names]"),MATCH(Tbl_Calculator[[#This Row],[Business Area]],INDIRECT("Tbl_metadata[Types]",0)))</f>
        <v>#N/A</v>
      </c>
      <c r="L152" s="307" t="e">
        <f ca="1">INDEX(INDIRECT("Tbl_metadata[FabricType Table names]"),MATCH(Tbl_Calculator[[#This Row],[Business Area]],INDIRECT("Tbl_metadata[Types]",0)))</f>
        <v>#N/A</v>
      </c>
      <c r="M15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52" s="309">
        <f>IFERROR(INDEX(Tbl_AvgPercCotton[Average % Cotton],MATCH(Tbl_Calculator[[#This Row],[% Cotton in Blend
(Estimated Cotton %)]],Tbl_AvgPercCotton[Blends],0)),0)</f>
        <v>0</v>
      </c>
      <c r="O152" s="307" t="str">
        <f>CONCATENATE(Tbl_Calculator[[#This Row],[Product Category]],"|",Tbl_Calculator[[#This Row],[Product]])</f>
        <v>|</v>
      </c>
      <c r="P152" s="310">
        <f ca="1">IF(AND(Tbl_Calculator[[#This Row],[Number 
Purchased or Sold
(Individual item)]]&gt;0,Tbl_Calculator[[#This Row],[Weight of Cotton Fibre
(Kg)]]=0),0,1)</f>
        <v>1</v>
      </c>
      <c r="Q152" s="274"/>
      <c r="R152" s="274"/>
      <c r="S152" s="274"/>
      <c r="T152" s="274"/>
      <c r="U152" s="274"/>
      <c r="V152" s="274"/>
      <c r="W152" s="274"/>
    </row>
    <row r="153" spans="1:23">
      <c r="A153" s="302"/>
      <c r="B153" s="348"/>
      <c r="C153" s="348"/>
      <c r="D153" s="348"/>
      <c r="E153" s="348"/>
      <c r="F153" s="349">
        <f>IFERROR(INDEX(Tbl_ProductList[Product Weight (g)],MATCH(Tbl_Calculator[[#This Row],[Weight Lookup]],Tbl_ProductList[Product Weight Lookup],0)),0)</f>
        <v>0</v>
      </c>
      <c r="G153" s="350"/>
      <c r="H153" s="351"/>
      <c r="I153" s="352"/>
      <c r="J15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53" s="307" t="e">
        <f ca="1">INDEX(INDIRECT("Tbl_metadata[Category Table names]"),MATCH(Tbl_Calculator[[#This Row],[Business Area]],INDIRECT("Tbl_metadata[Types]",0)))</f>
        <v>#N/A</v>
      </c>
      <c r="L153" s="307" t="e">
        <f ca="1">INDEX(INDIRECT("Tbl_metadata[FabricType Table names]"),MATCH(Tbl_Calculator[[#This Row],[Business Area]],INDIRECT("Tbl_metadata[Types]",0)))</f>
        <v>#N/A</v>
      </c>
      <c r="M15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53" s="309">
        <f>IFERROR(INDEX(Tbl_AvgPercCotton[Average % Cotton],MATCH(Tbl_Calculator[[#This Row],[% Cotton in Blend
(Estimated Cotton %)]],Tbl_AvgPercCotton[Blends],0)),0)</f>
        <v>0</v>
      </c>
      <c r="O153" s="307" t="str">
        <f>CONCATENATE(Tbl_Calculator[[#This Row],[Product Category]],"|",Tbl_Calculator[[#This Row],[Product]])</f>
        <v>|</v>
      </c>
      <c r="P153" s="310">
        <f ca="1">IF(AND(Tbl_Calculator[[#This Row],[Number 
Purchased or Sold
(Individual item)]]&gt;0,Tbl_Calculator[[#This Row],[Weight of Cotton Fibre
(Kg)]]=0),0,1)</f>
        <v>1</v>
      </c>
      <c r="Q153" s="274"/>
      <c r="R153" s="274"/>
      <c r="S153" s="274"/>
      <c r="T153" s="274"/>
      <c r="U153" s="274"/>
      <c r="V153" s="274"/>
      <c r="W153" s="274"/>
    </row>
    <row r="154" spans="1:23">
      <c r="A154" s="302"/>
      <c r="B154" s="343"/>
      <c r="C154" s="343"/>
      <c r="D154" s="343"/>
      <c r="E154" s="343"/>
      <c r="F154" s="344">
        <f>IFERROR(INDEX(Tbl_ProductList[Product Weight (g)],MATCH(Tbl_Calculator[[#This Row],[Weight Lookup]],Tbl_ProductList[Product Weight Lookup],0)),0)</f>
        <v>0</v>
      </c>
      <c r="G154" s="345"/>
      <c r="H154" s="346"/>
      <c r="I154" s="347"/>
      <c r="J15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54" s="307" t="e">
        <f ca="1">INDEX(INDIRECT("Tbl_metadata[Category Table names]"),MATCH(Tbl_Calculator[[#This Row],[Business Area]],INDIRECT("Tbl_metadata[Types]",0)))</f>
        <v>#N/A</v>
      </c>
      <c r="L154" s="307" t="e">
        <f ca="1">INDEX(INDIRECT("Tbl_metadata[FabricType Table names]"),MATCH(Tbl_Calculator[[#This Row],[Business Area]],INDIRECT("Tbl_metadata[Types]",0)))</f>
        <v>#N/A</v>
      </c>
      <c r="M15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54" s="309">
        <f>IFERROR(INDEX(Tbl_AvgPercCotton[Average % Cotton],MATCH(Tbl_Calculator[[#This Row],[% Cotton in Blend
(Estimated Cotton %)]],Tbl_AvgPercCotton[Blends],0)),0)</f>
        <v>0</v>
      </c>
      <c r="O154" s="307" t="str">
        <f>CONCATENATE(Tbl_Calculator[[#This Row],[Product Category]],"|",Tbl_Calculator[[#This Row],[Product]])</f>
        <v>|</v>
      </c>
      <c r="P154" s="310">
        <f ca="1">IF(AND(Tbl_Calculator[[#This Row],[Number 
Purchased or Sold
(Individual item)]]&gt;0,Tbl_Calculator[[#This Row],[Weight of Cotton Fibre
(Kg)]]=0),0,1)</f>
        <v>1</v>
      </c>
      <c r="Q154" s="274"/>
      <c r="R154" s="274"/>
      <c r="S154" s="274"/>
      <c r="T154" s="274"/>
      <c r="U154" s="274"/>
      <c r="V154" s="274"/>
      <c r="W154" s="274"/>
    </row>
    <row r="155" spans="1:23">
      <c r="A155" s="302"/>
      <c r="B155" s="348"/>
      <c r="C155" s="348"/>
      <c r="D155" s="348"/>
      <c r="E155" s="348"/>
      <c r="F155" s="349">
        <f>IFERROR(INDEX(Tbl_ProductList[Product Weight (g)],MATCH(Tbl_Calculator[[#This Row],[Weight Lookup]],Tbl_ProductList[Product Weight Lookup],0)),0)</f>
        <v>0</v>
      </c>
      <c r="G155" s="350"/>
      <c r="H155" s="351"/>
      <c r="I155" s="352"/>
      <c r="J15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55" s="307" t="e">
        <f ca="1">INDEX(INDIRECT("Tbl_metadata[Category Table names]"),MATCH(Tbl_Calculator[[#This Row],[Business Area]],INDIRECT("Tbl_metadata[Types]",0)))</f>
        <v>#N/A</v>
      </c>
      <c r="L155" s="307" t="e">
        <f ca="1">INDEX(INDIRECT("Tbl_metadata[FabricType Table names]"),MATCH(Tbl_Calculator[[#This Row],[Business Area]],INDIRECT("Tbl_metadata[Types]",0)))</f>
        <v>#N/A</v>
      </c>
      <c r="M15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55" s="309">
        <f>IFERROR(INDEX(Tbl_AvgPercCotton[Average % Cotton],MATCH(Tbl_Calculator[[#This Row],[% Cotton in Blend
(Estimated Cotton %)]],Tbl_AvgPercCotton[Blends],0)),0)</f>
        <v>0</v>
      </c>
      <c r="O155" s="307" t="str">
        <f>CONCATENATE(Tbl_Calculator[[#This Row],[Product Category]],"|",Tbl_Calculator[[#This Row],[Product]])</f>
        <v>|</v>
      </c>
      <c r="P155" s="310">
        <f ca="1">IF(AND(Tbl_Calculator[[#This Row],[Number 
Purchased or Sold
(Individual item)]]&gt;0,Tbl_Calculator[[#This Row],[Weight of Cotton Fibre
(Kg)]]=0),0,1)</f>
        <v>1</v>
      </c>
      <c r="Q155" s="274"/>
      <c r="R155" s="274"/>
      <c r="S155" s="274"/>
      <c r="T155" s="274"/>
      <c r="U155" s="274"/>
      <c r="V155" s="274"/>
      <c r="W155" s="274"/>
    </row>
    <row r="156" spans="1:23">
      <c r="A156" s="302"/>
      <c r="B156" s="343"/>
      <c r="C156" s="343"/>
      <c r="D156" s="343"/>
      <c r="E156" s="343"/>
      <c r="F156" s="344">
        <f>IFERROR(INDEX(Tbl_ProductList[Product Weight (g)],MATCH(Tbl_Calculator[[#This Row],[Weight Lookup]],Tbl_ProductList[Product Weight Lookup],0)),0)</f>
        <v>0</v>
      </c>
      <c r="G156" s="345"/>
      <c r="H156" s="346"/>
      <c r="I156" s="347"/>
      <c r="J15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56" s="307" t="e">
        <f ca="1">INDEX(INDIRECT("Tbl_metadata[Category Table names]"),MATCH(Tbl_Calculator[[#This Row],[Business Area]],INDIRECT("Tbl_metadata[Types]",0)))</f>
        <v>#N/A</v>
      </c>
      <c r="L156" s="307" t="e">
        <f ca="1">INDEX(INDIRECT("Tbl_metadata[FabricType Table names]"),MATCH(Tbl_Calculator[[#This Row],[Business Area]],INDIRECT("Tbl_metadata[Types]",0)))</f>
        <v>#N/A</v>
      </c>
      <c r="M15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56" s="309">
        <f>IFERROR(INDEX(Tbl_AvgPercCotton[Average % Cotton],MATCH(Tbl_Calculator[[#This Row],[% Cotton in Blend
(Estimated Cotton %)]],Tbl_AvgPercCotton[Blends],0)),0)</f>
        <v>0</v>
      </c>
      <c r="O156" s="307" t="str">
        <f>CONCATENATE(Tbl_Calculator[[#This Row],[Product Category]],"|",Tbl_Calculator[[#This Row],[Product]])</f>
        <v>|</v>
      </c>
      <c r="P156" s="310">
        <f ca="1">IF(AND(Tbl_Calculator[[#This Row],[Number 
Purchased or Sold
(Individual item)]]&gt;0,Tbl_Calculator[[#This Row],[Weight of Cotton Fibre
(Kg)]]=0),0,1)</f>
        <v>1</v>
      </c>
      <c r="Q156" s="274"/>
      <c r="R156" s="274"/>
      <c r="S156" s="274"/>
      <c r="T156" s="274"/>
      <c r="U156" s="274"/>
      <c r="V156" s="274"/>
      <c r="W156" s="274"/>
    </row>
    <row r="157" spans="1:23">
      <c r="A157" s="302"/>
      <c r="B157" s="348"/>
      <c r="C157" s="348"/>
      <c r="D157" s="348"/>
      <c r="E157" s="348"/>
      <c r="F157" s="349">
        <f>IFERROR(INDEX(Tbl_ProductList[Product Weight (g)],MATCH(Tbl_Calculator[[#This Row],[Weight Lookup]],Tbl_ProductList[Product Weight Lookup],0)),0)</f>
        <v>0</v>
      </c>
      <c r="G157" s="350"/>
      <c r="H157" s="351"/>
      <c r="I157" s="352"/>
      <c r="J15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57" s="307" t="e">
        <f ca="1">INDEX(INDIRECT("Tbl_metadata[Category Table names]"),MATCH(Tbl_Calculator[[#This Row],[Business Area]],INDIRECT("Tbl_metadata[Types]",0)))</f>
        <v>#N/A</v>
      </c>
      <c r="L157" s="307" t="e">
        <f ca="1">INDEX(INDIRECT("Tbl_metadata[FabricType Table names]"),MATCH(Tbl_Calculator[[#This Row],[Business Area]],INDIRECT("Tbl_metadata[Types]",0)))</f>
        <v>#N/A</v>
      </c>
      <c r="M15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57" s="309">
        <f>IFERROR(INDEX(Tbl_AvgPercCotton[Average % Cotton],MATCH(Tbl_Calculator[[#This Row],[% Cotton in Blend
(Estimated Cotton %)]],Tbl_AvgPercCotton[Blends],0)),0)</f>
        <v>0</v>
      </c>
      <c r="O157" s="307" t="str">
        <f>CONCATENATE(Tbl_Calculator[[#This Row],[Product Category]],"|",Tbl_Calculator[[#This Row],[Product]])</f>
        <v>|</v>
      </c>
      <c r="P157" s="310">
        <f ca="1">IF(AND(Tbl_Calculator[[#This Row],[Number 
Purchased or Sold
(Individual item)]]&gt;0,Tbl_Calculator[[#This Row],[Weight of Cotton Fibre
(Kg)]]=0),0,1)</f>
        <v>1</v>
      </c>
      <c r="Q157" s="274"/>
      <c r="R157" s="274"/>
      <c r="S157" s="274"/>
      <c r="T157" s="274"/>
      <c r="U157" s="274"/>
      <c r="V157" s="274"/>
      <c r="W157" s="274"/>
    </row>
    <row r="158" spans="1:23">
      <c r="A158" s="302"/>
      <c r="B158" s="343"/>
      <c r="C158" s="343"/>
      <c r="D158" s="343"/>
      <c r="E158" s="343"/>
      <c r="F158" s="344">
        <f>IFERROR(INDEX(Tbl_ProductList[Product Weight (g)],MATCH(Tbl_Calculator[[#This Row],[Weight Lookup]],Tbl_ProductList[Product Weight Lookup],0)),0)</f>
        <v>0</v>
      </c>
      <c r="G158" s="345"/>
      <c r="H158" s="346"/>
      <c r="I158" s="347"/>
      <c r="J15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58" s="307" t="e">
        <f ca="1">INDEX(INDIRECT("Tbl_metadata[Category Table names]"),MATCH(Tbl_Calculator[[#This Row],[Business Area]],INDIRECT("Tbl_metadata[Types]",0)))</f>
        <v>#N/A</v>
      </c>
      <c r="L158" s="307" t="e">
        <f ca="1">INDEX(INDIRECT("Tbl_metadata[FabricType Table names]"),MATCH(Tbl_Calculator[[#This Row],[Business Area]],INDIRECT("Tbl_metadata[Types]",0)))</f>
        <v>#N/A</v>
      </c>
      <c r="M15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58" s="309">
        <f>IFERROR(INDEX(Tbl_AvgPercCotton[Average % Cotton],MATCH(Tbl_Calculator[[#This Row],[% Cotton in Blend
(Estimated Cotton %)]],Tbl_AvgPercCotton[Blends],0)),0)</f>
        <v>0</v>
      </c>
      <c r="O158" s="307" t="str">
        <f>CONCATENATE(Tbl_Calculator[[#This Row],[Product Category]],"|",Tbl_Calculator[[#This Row],[Product]])</f>
        <v>|</v>
      </c>
      <c r="P158" s="310">
        <f ca="1">IF(AND(Tbl_Calculator[[#This Row],[Number 
Purchased or Sold
(Individual item)]]&gt;0,Tbl_Calculator[[#This Row],[Weight of Cotton Fibre
(Kg)]]=0),0,1)</f>
        <v>1</v>
      </c>
      <c r="Q158" s="274"/>
      <c r="R158" s="274"/>
      <c r="S158" s="274"/>
      <c r="T158" s="274"/>
      <c r="U158" s="274"/>
      <c r="V158" s="274"/>
      <c r="W158" s="274"/>
    </row>
    <row r="159" spans="1:23">
      <c r="A159" s="302"/>
      <c r="B159" s="348"/>
      <c r="C159" s="348"/>
      <c r="D159" s="348"/>
      <c r="E159" s="348"/>
      <c r="F159" s="349">
        <f>IFERROR(INDEX(Tbl_ProductList[Product Weight (g)],MATCH(Tbl_Calculator[[#This Row],[Weight Lookup]],Tbl_ProductList[Product Weight Lookup],0)),0)</f>
        <v>0</v>
      </c>
      <c r="G159" s="350"/>
      <c r="H159" s="351"/>
      <c r="I159" s="352"/>
      <c r="J15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59" s="307" t="e">
        <f ca="1">INDEX(INDIRECT("Tbl_metadata[Category Table names]"),MATCH(Tbl_Calculator[[#This Row],[Business Area]],INDIRECT("Tbl_metadata[Types]",0)))</f>
        <v>#N/A</v>
      </c>
      <c r="L159" s="307" t="e">
        <f ca="1">INDEX(INDIRECT("Tbl_metadata[FabricType Table names]"),MATCH(Tbl_Calculator[[#This Row],[Business Area]],INDIRECT("Tbl_metadata[Types]",0)))</f>
        <v>#N/A</v>
      </c>
      <c r="M15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59" s="309">
        <f>IFERROR(INDEX(Tbl_AvgPercCotton[Average % Cotton],MATCH(Tbl_Calculator[[#This Row],[% Cotton in Blend
(Estimated Cotton %)]],Tbl_AvgPercCotton[Blends],0)),0)</f>
        <v>0</v>
      </c>
      <c r="O159" s="307" t="str">
        <f>CONCATENATE(Tbl_Calculator[[#This Row],[Product Category]],"|",Tbl_Calculator[[#This Row],[Product]])</f>
        <v>|</v>
      </c>
      <c r="P159" s="310">
        <f ca="1">IF(AND(Tbl_Calculator[[#This Row],[Number 
Purchased or Sold
(Individual item)]]&gt;0,Tbl_Calculator[[#This Row],[Weight of Cotton Fibre
(Kg)]]=0),0,1)</f>
        <v>1</v>
      </c>
      <c r="Q159" s="274"/>
      <c r="R159" s="274"/>
      <c r="S159" s="274"/>
      <c r="T159" s="274"/>
      <c r="U159" s="274"/>
      <c r="V159" s="274"/>
      <c r="W159" s="274"/>
    </row>
    <row r="160" spans="1:23">
      <c r="A160" s="302"/>
      <c r="B160" s="343"/>
      <c r="C160" s="343"/>
      <c r="D160" s="343"/>
      <c r="E160" s="343"/>
      <c r="F160" s="344">
        <f>IFERROR(INDEX(Tbl_ProductList[Product Weight (g)],MATCH(Tbl_Calculator[[#This Row],[Weight Lookup]],Tbl_ProductList[Product Weight Lookup],0)),0)</f>
        <v>0</v>
      </c>
      <c r="G160" s="345"/>
      <c r="H160" s="346"/>
      <c r="I160" s="347"/>
      <c r="J16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60" s="307" t="e">
        <f ca="1">INDEX(INDIRECT("Tbl_metadata[Category Table names]"),MATCH(Tbl_Calculator[[#This Row],[Business Area]],INDIRECT("Tbl_metadata[Types]",0)))</f>
        <v>#N/A</v>
      </c>
      <c r="L160" s="307" t="e">
        <f ca="1">INDEX(INDIRECT("Tbl_metadata[FabricType Table names]"),MATCH(Tbl_Calculator[[#This Row],[Business Area]],INDIRECT("Tbl_metadata[Types]",0)))</f>
        <v>#N/A</v>
      </c>
      <c r="M16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60" s="309">
        <f>IFERROR(INDEX(Tbl_AvgPercCotton[Average % Cotton],MATCH(Tbl_Calculator[[#This Row],[% Cotton in Blend
(Estimated Cotton %)]],Tbl_AvgPercCotton[Blends],0)),0)</f>
        <v>0</v>
      </c>
      <c r="O160" s="307" t="str">
        <f>CONCATENATE(Tbl_Calculator[[#This Row],[Product Category]],"|",Tbl_Calculator[[#This Row],[Product]])</f>
        <v>|</v>
      </c>
      <c r="P160" s="310">
        <f ca="1">IF(AND(Tbl_Calculator[[#This Row],[Number 
Purchased or Sold
(Individual item)]]&gt;0,Tbl_Calculator[[#This Row],[Weight of Cotton Fibre
(Kg)]]=0),0,1)</f>
        <v>1</v>
      </c>
      <c r="Q160" s="274"/>
      <c r="R160" s="274"/>
      <c r="S160" s="274"/>
      <c r="T160" s="274"/>
      <c r="U160" s="274"/>
      <c r="V160" s="274"/>
      <c r="W160" s="274"/>
    </row>
    <row r="161" spans="1:23">
      <c r="A161" s="302"/>
      <c r="B161" s="348"/>
      <c r="C161" s="348"/>
      <c r="D161" s="348"/>
      <c r="E161" s="348"/>
      <c r="F161" s="349">
        <f>IFERROR(INDEX(Tbl_ProductList[Product Weight (g)],MATCH(Tbl_Calculator[[#This Row],[Weight Lookup]],Tbl_ProductList[Product Weight Lookup],0)),0)</f>
        <v>0</v>
      </c>
      <c r="G161" s="350"/>
      <c r="H161" s="351"/>
      <c r="I161" s="352"/>
      <c r="J16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61" s="307" t="e">
        <f ca="1">INDEX(INDIRECT("Tbl_metadata[Category Table names]"),MATCH(Tbl_Calculator[[#This Row],[Business Area]],INDIRECT("Tbl_metadata[Types]",0)))</f>
        <v>#N/A</v>
      </c>
      <c r="L161" s="307" t="e">
        <f ca="1">INDEX(INDIRECT("Tbl_metadata[FabricType Table names]"),MATCH(Tbl_Calculator[[#This Row],[Business Area]],INDIRECT("Tbl_metadata[Types]",0)))</f>
        <v>#N/A</v>
      </c>
      <c r="M16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61" s="309">
        <f>IFERROR(INDEX(Tbl_AvgPercCotton[Average % Cotton],MATCH(Tbl_Calculator[[#This Row],[% Cotton in Blend
(Estimated Cotton %)]],Tbl_AvgPercCotton[Blends],0)),0)</f>
        <v>0</v>
      </c>
      <c r="O161" s="307" t="str">
        <f>CONCATENATE(Tbl_Calculator[[#This Row],[Product Category]],"|",Tbl_Calculator[[#This Row],[Product]])</f>
        <v>|</v>
      </c>
      <c r="P161" s="310">
        <f ca="1">IF(AND(Tbl_Calculator[[#This Row],[Number 
Purchased or Sold
(Individual item)]]&gt;0,Tbl_Calculator[[#This Row],[Weight of Cotton Fibre
(Kg)]]=0),0,1)</f>
        <v>1</v>
      </c>
      <c r="Q161" s="274"/>
      <c r="R161" s="274"/>
      <c r="S161" s="274"/>
      <c r="T161" s="274"/>
      <c r="U161" s="274"/>
      <c r="V161" s="274"/>
      <c r="W161" s="274"/>
    </row>
    <row r="162" spans="1:23">
      <c r="A162" s="302"/>
      <c r="B162" s="343"/>
      <c r="C162" s="343"/>
      <c r="D162" s="343"/>
      <c r="E162" s="343"/>
      <c r="F162" s="344">
        <f>IFERROR(INDEX(Tbl_ProductList[Product Weight (g)],MATCH(Tbl_Calculator[[#This Row],[Weight Lookup]],Tbl_ProductList[Product Weight Lookup],0)),0)</f>
        <v>0</v>
      </c>
      <c r="G162" s="345"/>
      <c r="H162" s="346"/>
      <c r="I162" s="347"/>
      <c r="J16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62" s="307" t="e">
        <f ca="1">INDEX(INDIRECT("Tbl_metadata[Category Table names]"),MATCH(Tbl_Calculator[[#This Row],[Business Area]],INDIRECT("Tbl_metadata[Types]",0)))</f>
        <v>#N/A</v>
      </c>
      <c r="L162" s="307" t="e">
        <f ca="1">INDEX(INDIRECT("Tbl_metadata[FabricType Table names]"),MATCH(Tbl_Calculator[[#This Row],[Business Area]],INDIRECT("Tbl_metadata[Types]",0)))</f>
        <v>#N/A</v>
      </c>
      <c r="M16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62" s="309">
        <f>IFERROR(INDEX(Tbl_AvgPercCotton[Average % Cotton],MATCH(Tbl_Calculator[[#This Row],[% Cotton in Blend
(Estimated Cotton %)]],Tbl_AvgPercCotton[Blends],0)),0)</f>
        <v>0</v>
      </c>
      <c r="O162" s="307" t="str">
        <f>CONCATENATE(Tbl_Calculator[[#This Row],[Product Category]],"|",Tbl_Calculator[[#This Row],[Product]])</f>
        <v>|</v>
      </c>
      <c r="P162" s="310">
        <f ca="1">IF(AND(Tbl_Calculator[[#This Row],[Number 
Purchased or Sold
(Individual item)]]&gt;0,Tbl_Calculator[[#This Row],[Weight of Cotton Fibre
(Kg)]]=0),0,1)</f>
        <v>1</v>
      </c>
      <c r="Q162" s="274"/>
      <c r="R162" s="274"/>
      <c r="S162" s="274"/>
      <c r="T162" s="274"/>
      <c r="U162" s="274"/>
      <c r="V162" s="274"/>
      <c r="W162" s="274"/>
    </row>
    <row r="163" spans="1:23">
      <c r="A163" s="302"/>
      <c r="B163" s="348"/>
      <c r="C163" s="348"/>
      <c r="D163" s="348"/>
      <c r="E163" s="348"/>
      <c r="F163" s="349">
        <f>IFERROR(INDEX(Tbl_ProductList[Product Weight (g)],MATCH(Tbl_Calculator[[#This Row],[Weight Lookup]],Tbl_ProductList[Product Weight Lookup],0)),0)</f>
        <v>0</v>
      </c>
      <c r="G163" s="350"/>
      <c r="H163" s="351"/>
      <c r="I163" s="352"/>
      <c r="J16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63" s="307" t="e">
        <f ca="1">INDEX(INDIRECT("Tbl_metadata[Category Table names]"),MATCH(Tbl_Calculator[[#This Row],[Business Area]],INDIRECT("Tbl_metadata[Types]",0)))</f>
        <v>#N/A</v>
      </c>
      <c r="L163" s="307" t="e">
        <f ca="1">INDEX(INDIRECT("Tbl_metadata[FabricType Table names]"),MATCH(Tbl_Calculator[[#This Row],[Business Area]],INDIRECT("Tbl_metadata[Types]",0)))</f>
        <v>#N/A</v>
      </c>
      <c r="M16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63" s="309">
        <f>IFERROR(INDEX(Tbl_AvgPercCotton[Average % Cotton],MATCH(Tbl_Calculator[[#This Row],[% Cotton in Blend
(Estimated Cotton %)]],Tbl_AvgPercCotton[Blends],0)),0)</f>
        <v>0</v>
      </c>
      <c r="O163" s="307" t="str">
        <f>CONCATENATE(Tbl_Calculator[[#This Row],[Product Category]],"|",Tbl_Calculator[[#This Row],[Product]])</f>
        <v>|</v>
      </c>
      <c r="P163" s="310">
        <f ca="1">IF(AND(Tbl_Calculator[[#This Row],[Number 
Purchased or Sold
(Individual item)]]&gt;0,Tbl_Calculator[[#This Row],[Weight of Cotton Fibre
(Kg)]]=0),0,1)</f>
        <v>1</v>
      </c>
      <c r="Q163" s="274"/>
      <c r="R163" s="274"/>
      <c r="S163" s="274"/>
      <c r="T163" s="274"/>
      <c r="U163" s="274"/>
      <c r="V163" s="274"/>
      <c r="W163" s="274"/>
    </row>
    <row r="164" spans="1:23">
      <c r="A164" s="302"/>
      <c r="B164" s="343"/>
      <c r="C164" s="343"/>
      <c r="D164" s="343"/>
      <c r="E164" s="343"/>
      <c r="F164" s="344">
        <f>IFERROR(INDEX(Tbl_ProductList[Product Weight (g)],MATCH(Tbl_Calculator[[#This Row],[Weight Lookup]],Tbl_ProductList[Product Weight Lookup],0)),0)</f>
        <v>0</v>
      </c>
      <c r="G164" s="345"/>
      <c r="H164" s="346"/>
      <c r="I164" s="347"/>
      <c r="J16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64" s="307" t="e">
        <f ca="1">INDEX(INDIRECT("Tbl_metadata[Category Table names]"),MATCH(Tbl_Calculator[[#This Row],[Business Area]],INDIRECT("Tbl_metadata[Types]",0)))</f>
        <v>#N/A</v>
      </c>
      <c r="L164" s="307" t="e">
        <f ca="1">INDEX(INDIRECT("Tbl_metadata[FabricType Table names]"),MATCH(Tbl_Calculator[[#This Row],[Business Area]],INDIRECT("Tbl_metadata[Types]",0)))</f>
        <v>#N/A</v>
      </c>
      <c r="M16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64" s="309">
        <f>IFERROR(INDEX(Tbl_AvgPercCotton[Average % Cotton],MATCH(Tbl_Calculator[[#This Row],[% Cotton in Blend
(Estimated Cotton %)]],Tbl_AvgPercCotton[Blends],0)),0)</f>
        <v>0</v>
      </c>
      <c r="O164" s="307" t="str">
        <f>CONCATENATE(Tbl_Calculator[[#This Row],[Product Category]],"|",Tbl_Calculator[[#This Row],[Product]])</f>
        <v>|</v>
      </c>
      <c r="P164" s="310">
        <f ca="1">IF(AND(Tbl_Calculator[[#This Row],[Number 
Purchased or Sold
(Individual item)]]&gt;0,Tbl_Calculator[[#This Row],[Weight of Cotton Fibre
(Kg)]]=0),0,1)</f>
        <v>1</v>
      </c>
      <c r="Q164" s="274"/>
      <c r="R164" s="274"/>
      <c r="S164" s="274"/>
      <c r="T164" s="274"/>
      <c r="U164" s="274"/>
      <c r="V164" s="274"/>
      <c r="W164" s="274"/>
    </row>
    <row r="165" spans="1:23">
      <c r="A165" s="302"/>
      <c r="B165" s="348"/>
      <c r="C165" s="348"/>
      <c r="D165" s="348"/>
      <c r="E165" s="348"/>
      <c r="F165" s="349">
        <f>IFERROR(INDEX(Tbl_ProductList[Product Weight (g)],MATCH(Tbl_Calculator[[#This Row],[Weight Lookup]],Tbl_ProductList[Product Weight Lookup],0)),0)</f>
        <v>0</v>
      </c>
      <c r="G165" s="350"/>
      <c r="H165" s="351"/>
      <c r="I165" s="352"/>
      <c r="J16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65" s="307" t="e">
        <f ca="1">INDEX(INDIRECT("Tbl_metadata[Category Table names]"),MATCH(Tbl_Calculator[[#This Row],[Business Area]],INDIRECT("Tbl_metadata[Types]",0)))</f>
        <v>#N/A</v>
      </c>
      <c r="L165" s="307" t="e">
        <f ca="1">INDEX(INDIRECT("Tbl_metadata[FabricType Table names]"),MATCH(Tbl_Calculator[[#This Row],[Business Area]],INDIRECT("Tbl_metadata[Types]",0)))</f>
        <v>#N/A</v>
      </c>
      <c r="M16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65" s="309">
        <f>IFERROR(INDEX(Tbl_AvgPercCotton[Average % Cotton],MATCH(Tbl_Calculator[[#This Row],[% Cotton in Blend
(Estimated Cotton %)]],Tbl_AvgPercCotton[Blends],0)),0)</f>
        <v>0</v>
      </c>
      <c r="O165" s="307" t="str">
        <f>CONCATENATE(Tbl_Calculator[[#This Row],[Product Category]],"|",Tbl_Calculator[[#This Row],[Product]])</f>
        <v>|</v>
      </c>
      <c r="P165" s="310">
        <f ca="1">IF(AND(Tbl_Calculator[[#This Row],[Number 
Purchased or Sold
(Individual item)]]&gt;0,Tbl_Calculator[[#This Row],[Weight of Cotton Fibre
(Kg)]]=0),0,1)</f>
        <v>1</v>
      </c>
      <c r="Q165" s="274"/>
      <c r="R165" s="274"/>
      <c r="S165" s="274"/>
      <c r="T165" s="274"/>
      <c r="U165" s="274"/>
      <c r="V165" s="274"/>
      <c r="W165" s="274"/>
    </row>
    <row r="166" spans="1:23">
      <c r="A166" s="302"/>
      <c r="B166" s="343"/>
      <c r="C166" s="343"/>
      <c r="D166" s="343"/>
      <c r="E166" s="343"/>
      <c r="F166" s="344">
        <f>IFERROR(INDEX(Tbl_ProductList[Product Weight (g)],MATCH(Tbl_Calculator[[#This Row],[Weight Lookup]],Tbl_ProductList[Product Weight Lookup],0)),0)</f>
        <v>0</v>
      </c>
      <c r="G166" s="345"/>
      <c r="H166" s="346"/>
      <c r="I166" s="347"/>
      <c r="J16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66" s="307" t="e">
        <f ca="1">INDEX(INDIRECT("Tbl_metadata[Category Table names]"),MATCH(Tbl_Calculator[[#This Row],[Business Area]],INDIRECT("Tbl_metadata[Types]",0)))</f>
        <v>#N/A</v>
      </c>
      <c r="L166" s="307" t="e">
        <f ca="1">INDEX(INDIRECT("Tbl_metadata[FabricType Table names]"),MATCH(Tbl_Calculator[[#This Row],[Business Area]],INDIRECT("Tbl_metadata[Types]",0)))</f>
        <v>#N/A</v>
      </c>
      <c r="M16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66" s="309">
        <f>IFERROR(INDEX(Tbl_AvgPercCotton[Average % Cotton],MATCH(Tbl_Calculator[[#This Row],[% Cotton in Blend
(Estimated Cotton %)]],Tbl_AvgPercCotton[Blends],0)),0)</f>
        <v>0</v>
      </c>
      <c r="O166" s="307" t="str">
        <f>CONCATENATE(Tbl_Calculator[[#This Row],[Product Category]],"|",Tbl_Calculator[[#This Row],[Product]])</f>
        <v>|</v>
      </c>
      <c r="P166" s="310">
        <f ca="1">IF(AND(Tbl_Calculator[[#This Row],[Number 
Purchased or Sold
(Individual item)]]&gt;0,Tbl_Calculator[[#This Row],[Weight of Cotton Fibre
(Kg)]]=0),0,1)</f>
        <v>1</v>
      </c>
      <c r="Q166" s="274"/>
      <c r="R166" s="274"/>
      <c r="S166" s="274"/>
      <c r="T166" s="274"/>
      <c r="U166" s="274"/>
      <c r="V166" s="274"/>
      <c r="W166" s="274"/>
    </row>
    <row r="167" spans="1:23">
      <c r="A167" s="302"/>
      <c r="B167" s="348"/>
      <c r="C167" s="348"/>
      <c r="D167" s="348"/>
      <c r="E167" s="348"/>
      <c r="F167" s="349">
        <f>IFERROR(INDEX(Tbl_ProductList[Product Weight (g)],MATCH(Tbl_Calculator[[#This Row],[Weight Lookup]],Tbl_ProductList[Product Weight Lookup],0)),0)</f>
        <v>0</v>
      </c>
      <c r="G167" s="350"/>
      <c r="H167" s="351"/>
      <c r="I167" s="352"/>
      <c r="J16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67" s="307" t="e">
        <f ca="1">INDEX(INDIRECT("Tbl_metadata[Category Table names]"),MATCH(Tbl_Calculator[[#This Row],[Business Area]],INDIRECT("Tbl_metadata[Types]",0)))</f>
        <v>#N/A</v>
      </c>
      <c r="L167" s="307" t="e">
        <f ca="1">INDEX(INDIRECT("Tbl_metadata[FabricType Table names]"),MATCH(Tbl_Calculator[[#This Row],[Business Area]],INDIRECT("Tbl_metadata[Types]",0)))</f>
        <v>#N/A</v>
      </c>
      <c r="M16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67" s="309">
        <f>IFERROR(INDEX(Tbl_AvgPercCotton[Average % Cotton],MATCH(Tbl_Calculator[[#This Row],[% Cotton in Blend
(Estimated Cotton %)]],Tbl_AvgPercCotton[Blends],0)),0)</f>
        <v>0</v>
      </c>
      <c r="O167" s="307" t="str">
        <f>CONCATENATE(Tbl_Calculator[[#This Row],[Product Category]],"|",Tbl_Calculator[[#This Row],[Product]])</f>
        <v>|</v>
      </c>
      <c r="P167" s="310">
        <f ca="1">IF(AND(Tbl_Calculator[[#This Row],[Number 
Purchased or Sold
(Individual item)]]&gt;0,Tbl_Calculator[[#This Row],[Weight of Cotton Fibre
(Kg)]]=0),0,1)</f>
        <v>1</v>
      </c>
      <c r="Q167" s="274"/>
      <c r="R167" s="274"/>
      <c r="S167" s="274"/>
      <c r="T167" s="274"/>
      <c r="U167" s="274"/>
      <c r="V167" s="274"/>
      <c r="W167" s="274"/>
    </row>
    <row r="168" spans="1:23">
      <c r="A168" s="302"/>
      <c r="B168" s="343"/>
      <c r="C168" s="343"/>
      <c r="D168" s="343"/>
      <c r="E168" s="343"/>
      <c r="F168" s="344">
        <f>IFERROR(INDEX(Tbl_ProductList[Product Weight (g)],MATCH(Tbl_Calculator[[#This Row],[Weight Lookup]],Tbl_ProductList[Product Weight Lookup],0)),0)</f>
        <v>0</v>
      </c>
      <c r="G168" s="345"/>
      <c r="H168" s="346"/>
      <c r="I168" s="347"/>
      <c r="J16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68" s="307" t="e">
        <f ca="1">INDEX(INDIRECT("Tbl_metadata[Category Table names]"),MATCH(Tbl_Calculator[[#This Row],[Business Area]],INDIRECT("Tbl_metadata[Types]",0)))</f>
        <v>#N/A</v>
      </c>
      <c r="L168" s="307" t="e">
        <f ca="1">INDEX(INDIRECT("Tbl_metadata[FabricType Table names]"),MATCH(Tbl_Calculator[[#This Row],[Business Area]],INDIRECT("Tbl_metadata[Types]",0)))</f>
        <v>#N/A</v>
      </c>
      <c r="M16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68" s="309">
        <f>IFERROR(INDEX(Tbl_AvgPercCotton[Average % Cotton],MATCH(Tbl_Calculator[[#This Row],[% Cotton in Blend
(Estimated Cotton %)]],Tbl_AvgPercCotton[Blends],0)),0)</f>
        <v>0</v>
      </c>
      <c r="O168" s="307" t="str">
        <f>CONCATENATE(Tbl_Calculator[[#This Row],[Product Category]],"|",Tbl_Calculator[[#This Row],[Product]])</f>
        <v>|</v>
      </c>
      <c r="P168" s="310">
        <f ca="1">IF(AND(Tbl_Calculator[[#This Row],[Number 
Purchased or Sold
(Individual item)]]&gt;0,Tbl_Calculator[[#This Row],[Weight of Cotton Fibre
(Kg)]]=0),0,1)</f>
        <v>1</v>
      </c>
      <c r="Q168" s="274"/>
      <c r="R168" s="274"/>
      <c r="S168" s="274"/>
      <c r="T168" s="274"/>
      <c r="U168" s="274"/>
      <c r="V168" s="274"/>
      <c r="W168" s="274"/>
    </row>
    <row r="169" spans="1:23">
      <c r="A169" s="302"/>
      <c r="B169" s="348"/>
      <c r="C169" s="348"/>
      <c r="D169" s="348"/>
      <c r="E169" s="348"/>
      <c r="F169" s="349">
        <f>IFERROR(INDEX(Tbl_ProductList[Product Weight (g)],MATCH(Tbl_Calculator[[#This Row],[Weight Lookup]],Tbl_ProductList[Product Weight Lookup],0)),0)</f>
        <v>0</v>
      </c>
      <c r="G169" s="350"/>
      <c r="H169" s="351"/>
      <c r="I169" s="352"/>
      <c r="J16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69" s="307" t="e">
        <f ca="1">INDEX(INDIRECT("Tbl_metadata[Category Table names]"),MATCH(Tbl_Calculator[[#This Row],[Business Area]],INDIRECT("Tbl_metadata[Types]",0)))</f>
        <v>#N/A</v>
      </c>
      <c r="L169" s="307" t="e">
        <f ca="1">INDEX(INDIRECT("Tbl_metadata[FabricType Table names]"),MATCH(Tbl_Calculator[[#This Row],[Business Area]],INDIRECT("Tbl_metadata[Types]",0)))</f>
        <v>#N/A</v>
      </c>
      <c r="M16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69" s="309">
        <f>IFERROR(INDEX(Tbl_AvgPercCotton[Average % Cotton],MATCH(Tbl_Calculator[[#This Row],[% Cotton in Blend
(Estimated Cotton %)]],Tbl_AvgPercCotton[Blends],0)),0)</f>
        <v>0</v>
      </c>
      <c r="O169" s="307" t="str">
        <f>CONCATENATE(Tbl_Calculator[[#This Row],[Product Category]],"|",Tbl_Calculator[[#This Row],[Product]])</f>
        <v>|</v>
      </c>
      <c r="P169" s="310">
        <f ca="1">IF(AND(Tbl_Calculator[[#This Row],[Number 
Purchased or Sold
(Individual item)]]&gt;0,Tbl_Calculator[[#This Row],[Weight of Cotton Fibre
(Kg)]]=0),0,1)</f>
        <v>1</v>
      </c>
      <c r="Q169" s="274"/>
      <c r="R169" s="274"/>
      <c r="S169" s="274"/>
      <c r="T169" s="274"/>
      <c r="U169" s="274"/>
      <c r="V169" s="274"/>
      <c r="W169" s="274"/>
    </row>
    <row r="170" spans="1:23">
      <c r="A170" s="302"/>
      <c r="B170" s="343"/>
      <c r="C170" s="343"/>
      <c r="D170" s="343"/>
      <c r="E170" s="343"/>
      <c r="F170" s="344">
        <f>IFERROR(INDEX(Tbl_ProductList[Product Weight (g)],MATCH(Tbl_Calculator[[#This Row],[Weight Lookup]],Tbl_ProductList[Product Weight Lookup],0)),0)</f>
        <v>0</v>
      </c>
      <c r="G170" s="345"/>
      <c r="H170" s="346"/>
      <c r="I170" s="347"/>
      <c r="J17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70" s="307" t="e">
        <f ca="1">INDEX(INDIRECT("Tbl_metadata[Category Table names]"),MATCH(Tbl_Calculator[[#This Row],[Business Area]],INDIRECT("Tbl_metadata[Types]",0)))</f>
        <v>#N/A</v>
      </c>
      <c r="L170" s="307" t="e">
        <f ca="1">INDEX(INDIRECT("Tbl_metadata[FabricType Table names]"),MATCH(Tbl_Calculator[[#This Row],[Business Area]],INDIRECT("Tbl_metadata[Types]",0)))</f>
        <v>#N/A</v>
      </c>
      <c r="M17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70" s="309">
        <f>IFERROR(INDEX(Tbl_AvgPercCotton[Average % Cotton],MATCH(Tbl_Calculator[[#This Row],[% Cotton in Blend
(Estimated Cotton %)]],Tbl_AvgPercCotton[Blends],0)),0)</f>
        <v>0</v>
      </c>
      <c r="O170" s="307" t="str">
        <f>CONCATENATE(Tbl_Calculator[[#This Row],[Product Category]],"|",Tbl_Calculator[[#This Row],[Product]])</f>
        <v>|</v>
      </c>
      <c r="P170" s="310">
        <f ca="1">IF(AND(Tbl_Calculator[[#This Row],[Number 
Purchased or Sold
(Individual item)]]&gt;0,Tbl_Calculator[[#This Row],[Weight of Cotton Fibre
(Kg)]]=0),0,1)</f>
        <v>1</v>
      </c>
      <c r="Q170" s="274"/>
      <c r="R170" s="274"/>
      <c r="S170" s="274"/>
      <c r="T170" s="274"/>
      <c r="U170" s="274"/>
      <c r="V170" s="274"/>
      <c r="W170" s="274"/>
    </row>
    <row r="171" spans="1:23">
      <c r="A171" s="302"/>
      <c r="B171" s="348"/>
      <c r="C171" s="348"/>
      <c r="D171" s="348"/>
      <c r="E171" s="348"/>
      <c r="F171" s="349">
        <f>IFERROR(INDEX(Tbl_ProductList[Product Weight (g)],MATCH(Tbl_Calculator[[#This Row],[Weight Lookup]],Tbl_ProductList[Product Weight Lookup],0)),0)</f>
        <v>0</v>
      </c>
      <c r="G171" s="350"/>
      <c r="H171" s="351"/>
      <c r="I171" s="352"/>
      <c r="J17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71" s="307" t="e">
        <f ca="1">INDEX(INDIRECT("Tbl_metadata[Category Table names]"),MATCH(Tbl_Calculator[[#This Row],[Business Area]],INDIRECT("Tbl_metadata[Types]",0)))</f>
        <v>#N/A</v>
      </c>
      <c r="L171" s="307" t="e">
        <f ca="1">INDEX(INDIRECT("Tbl_metadata[FabricType Table names]"),MATCH(Tbl_Calculator[[#This Row],[Business Area]],INDIRECT("Tbl_metadata[Types]",0)))</f>
        <v>#N/A</v>
      </c>
      <c r="M17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71" s="309">
        <f>IFERROR(INDEX(Tbl_AvgPercCotton[Average % Cotton],MATCH(Tbl_Calculator[[#This Row],[% Cotton in Blend
(Estimated Cotton %)]],Tbl_AvgPercCotton[Blends],0)),0)</f>
        <v>0</v>
      </c>
      <c r="O171" s="307" t="str">
        <f>CONCATENATE(Tbl_Calculator[[#This Row],[Product Category]],"|",Tbl_Calculator[[#This Row],[Product]])</f>
        <v>|</v>
      </c>
      <c r="P171" s="310">
        <f ca="1">IF(AND(Tbl_Calculator[[#This Row],[Number 
Purchased or Sold
(Individual item)]]&gt;0,Tbl_Calculator[[#This Row],[Weight of Cotton Fibre
(Kg)]]=0),0,1)</f>
        <v>1</v>
      </c>
      <c r="Q171" s="274"/>
      <c r="R171" s="274"/>
      <c r="S171" s="274"/>
      <c r="T171" s="274"/>
      <c r="U171" s="274"/>
      <c r="V171" s="274"/>
      <c r="W171" s="274"/>
    </row>
    <row r="172" spans="1:23">
      <c r="A172" s="302"/>
      <c r="B172" s="343"/>
      <c r="C172" s="343"/>
      <c r="D172" s="343"/>
      <c r="E172" s="343"/>
      <c r="F172" s="344">
        <f>IFERROR(INDEX(Tbl_ProductList[Product Weight (g)],MATCH(Tbl_Calculator[[#This Row],[Weight Lookup]],Tbl_ProductList[Product Weight Lookup],0)),0)</f>
        <v>0</v>
      </c>
      <c r="G172" s="345"/>
      <c r="H172" s="346"/>
      <c r="I172" s="347"/>
      <c r="J17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72" s="307" t="e">
        <f ca="1">INDEX(INDIRECT("Tbl_metadata[Category Table names]"),MATCH(Tbl_Calculator[[#This Row],[Business Area]],INDIRECT("Tbl_metadata[Types]",0)))</f>
        <v>#N/A</v>
      </c>
      <c r="L172" s="307" t="e">
        <f ca="1">INDEX(INDIRECT("Tbl_metadata[FabricType Table names]"),MATCH(Tbl_Calculator[[#This Row],[Business Area]],INDIRECT("Tbl_metadata[Types]",0)))</f>
        <v>#N/A</v>
      </c>
      <c r="M17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72" s="309">
        <f>IFERROR(INDEX(Tbl_AvgPercCotton[Average % Cotton],MATCH(Tbl_Calculator[[#This Row],[% Cotton in Blend
(Estimated Cotton %)]],Tbl_AvgPercCotton[Blends],0)),0)</f>
        <v>0</v>
      </c>
      <c r="O172" s="307" t="str">
        <f>CONCATENATE(Tbl_Calculator[[#This Row],[Product Category]],"|",Tbl_Calculator[[#This Row],[Product]])</f>
        <v>|</v>
      </c>
      <c r="P172" s="310">
        <f ca="1">IF(AND(Tbl_Calculator[[#This Row],[Number 
Purchased or Sold
(Individual item)]]&gt;0,Tbl_Calculator[[#This Row],[Weight of Cotton Fibre
(Kg)]]=0),0,1)</f>
        <v>1</v>
      </c>
      <c r="Q172" s="274"/>
      <c r="R172" s="274"/>
      <c r="S172" s="274"/>
      <c r="T172" s="274"/>
      <c r="U172" s="274"/>
      <c r="V172" s="274"/>
      <c r="W172" s="274"/>
    </row>
    <row r="173" spans="1:23">
      <c r="A173" s="302"/>
      <c r="B173" s="348"/>
      <c r="C173" s="348"/>
      <c r="D173" s="348"/>
      <c r="E173" s="348"/>
      <c r="F173" s="349">
        <f>IFERROR(INDEX(Tbl_ProductList[Product Weight (g)],MATCH(Tbl_Calculator[[#This Row],[Weight Lookup]],Tbl_ProductList[Product Weight Lookup],0)),0)</f>
        <v>0</v>
      </c>
      <c r="G173" s="350"/>
      <c r="H173" s="351"/>
      <c r="I173" s="352"/>
      <c r="J17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73" s="307" t="e">
        <f ca="1">INDEX(INDIRECT("Tbl_metadata[Category Table names]"),MATCH(Tbl_Calculator[[#This Row],[Business Area]],INDIRECT("Tbl_metadata[Types]",0)))</f>
        <v>#N/A</v>
      </c>
      <c r="L173" s="307" t="e">
        <f ca="1">INDEX(INDIRECT("Tbl_metadata[FabricType Table names]"),MATCH(Tbl_Calculator[[#This Row],[Business Area]],INDIRECT("Tbl_metadata[Types]",0)))</f>
        <v>#N/A</v>
      </c>
      <c r="M17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73" s="309">
        <f>IFERROR(INDEX(Tbl_AvgPercCotton[Average % Cotton],MATCH(Tbl_Calculator[[#This Row],[% Cotton in Blend
(Estimated Cotton %)]],Tbl_AvgPercCotton[Blends],0)),0)</f>
        <v>0</v>
      </c>
      <c r="O173" s="307" t="str">
        <f>CONCATENATE(Tbl_Calculator[[#This Row],[Product Category]],"|",Tbl_Calculator[[#This Row],[Product]])</f>
        <v>|</v>
      </c>
      <c r="P173" s="310">
        <f ca="1">IF(AND(Tbl_Calculator[[#This Row],[Number 
Purchased or Sold
(Individual item)]]&gt;0,Tbl_Calculator[[#This Row],[Weight of Cotton Fibre
(Kg)]]=0),0,1)</f>
        <v>1</v>
      </c>
      <c r="Q173" s="274"/>
      <c r="R173" s="274"/>
      <c r="S173" s="274"/>
      <c r="T173" s="274"/>
      <c r="U173" s="274"/>
      <c r="V173" s="274"/>
      <c r="W173" s="274"/>
    </row>
    <row r="174" spans="1:23">
      <c r="B174" s="343"/>
      <c r="C174" s="343"/>
      <c r="D174" s="343"/>
      <c r="E174" s="343"/>
      <c r="F174" s="344">
        <f>IFERROR(INDEX(Tbl_ProductList[Product Weight (g)],MATCH(Tbl_Calculator[[#This Row],[Weight Lookup]],Tbl_ProductList[Product Weight Lookup],0)),0)</f>
        <v>0</v>
      </c>
      <c r="G174" s="345"/>
      <c r="H174" s="346"/>
      <c r="I174" s="347"/>
      <c r="J17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74" s="307" t="e">
        <f ca="1">INDEX(INDIRECT("Tbl_metadata[Category Table names]"),MATCH(Tbl_Calculator[[#This Row],[Business Area]],INDIRECT("Tbl_metadata[Types]",0)))</f>
        <v>#N/A</v>
      </c>
      <c r="L174" s="307" t="e">
        <f ca="1">INDEX(INDIRECT("Tbl_metadata[FabricType Table names]"),MATCH(Tbl_Calculator[[#This Row],[Business Area]],INDIRECT("Tbl_metadata[Types]",0)))</f>
        <v>#N/A</v>
      </c>
      <c r="M17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74" s="309">
        <f>IFERROR(INDEX(Tbl_AvgPercCotton[Average % Cotton],MATCH(Tbl_Calculator[[#This Row],[% Cotton in Blend
(Estimated Cotton %)]],Tbl_AvgPercCotton[Blends],0)),0)</f>
        <v>0</v>
      </c>
      <c r="O174" s="307" t="str">
        <f>CONCATENATE(Tbl_Calculator[[#This Row],[Product Category]],"|",Tbl_Calculator[[#This Row],[Product]])</f>
        <v>|</v>
      </c>
      <c r="P174" s="310">
        <f ca="1">IF(AND(Tbl_Calculator[[#This Row],[Number 
Purchased or Sold
(Individual item)]]&gt;0,Tbl_Calculator[[#This Row],[Weight of Cotton Fibre
(Kg)]]=0),0,1)</f>
        <v>1</v>
      </c>
      <c r="Q174" s="274"/>
      <c r="R174" s="274"/>
      <c r="S174" s="274"/>
      <c r="T174" s="274"/>
      <c r="U174" s="274"/>
      <c r="V174" s="274"/>
      <c r="W174" s="274"/>
    </row>
    <row r="175" spans="1:23">
      <c r="B175" s="348"/>
      <c r="C175" s="348"/>
      <c r="D175" s="348"/>
      <c r="E175" s="348"/>
      <c r="F175" s="349">
        <f>IFERROR(INDEX(Tbl_ProductList[Product Weight (g)],MATCH(Tbl_Calculator[[#This Row],[Weight Lookup]],Tbl_ProductList[Product Weight Lookup],0)),0)</f>
        <v>0</v>
      </c>
      <c r="G175" s="350"/>
      <c r="H175" s="351"/>
      <c r="I175" s="352"/>
      <c r="J17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75" s="307" t="e">
        <f ca="1">INDEX(INDIRECT("Tbl_metadata[Category Table names]"),MATCH(Tbl_Calculator[[#This Row],[Business Area]],INDIRECT("Tbl_metadata[Types]",0)))</f>
        <v>#N/A</v>
      </c>
      <c r="L175" s="307" t="e">
        <f ca="1">INDEX(INDIRECT("Tbl_metadata[FabricType Table names]"),MATCH(Tbl_Calculator[[#This Row],[Business Area]],INDIRECT("Tbl_metadata[Types]",0)))</f>
        <v>#N/A</v>
      </c>
      <c r="M17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75" s="309">
        <f>IFERROR(INDEX(Tbl_AvgPercCotton[Average % Cotton],MATCH(Tbl_Calculator[[#This Row],[% Cotton in Blend
(Estimated Cotton %)]],Tbl_AvgPercCotton[Blends],0)),0)</f>
        <v>0</v>
      </c>
      <c r="O175" s="307" t="str">
        <f>CONCATENATE(Tbl_Calculator[[#This Row],[Product Category]],"|",Tbl_Calculator[[#This Row],[Product]])</f>
        <v>|</v>
      </c>
      <c r="P175" s="310">
        <f ca="1">IF(AND(Tbl_Calculator[[#This Row],[Number 
Purchased or Sold
(Individual item)]]&gt;0,Tbl_Calculator[[#This Row],[Weight of Cotton Fibre
(Kg)]]=0),0,1)</f>
        <v>1</v>
      </c>
      <c r="Q175" s="274"/>
      <c r="R175" s="274"/>
      <c r="S175" s="274"/>
      <c r="T175" s="274"/>
      <c r="U175" s="274"/>
      <c r="V175" s="274"/>
      <c r="W175" s="274"/>
    </row>
    <row r="176" spans="1:23">
      <c r="A176" s="302"/>
      <c r="B176" s="343"/>
      <c r="C176" s="343"/>
      <c r="D176" s="343"/>
      <c r="E176" s="343"/>
      <c r="F176" s="344">
        <f>IFERROR(INDEX(Tbl_ProductList[Product Weight (g)],MATCH(Tbl_Calculator[[#This Row],[Weight Lookup]],Tbl_ProductList[Product Weight Lookup],0)),0)</f>
        <v>0</v>
      </c>
      <c r="G176" s="345"/>
      <c r="H176" s="346"/>
      <c r="I176" s="347"/>
      <c r="J17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76" s="307" t="e">
        <f ca="1">INDEX(INDIRECT("Tbl_metadata[Category Table names]"),MATCH(Tbl_Calculator[[#This Row],[Business Area]],INDIRECT("Tbl_metadata[Types]",0)))</f>
        <v>#N/A</v>
      </c>
      <c r="L176" s="307" t="e">
        <f ca="1">INDEX(INDIRECT("Tbl_metadata[FabricType Table names]"),MATCH(Tbl_Calculator[[#This Row],[Business Area]],INDIRECT("Tbl_metadata[Types]",0)))</f>
        <v>#N/A</v>
      </c>
      <c r="M17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76" s="309">
        <f>IFERROR(INDEX(Tbl_AvgPercCotton[Average % Cotton],MATCH(Tbl_Calculator[[#This Row],[% Cotton in Blend
(Estimated Cotton %)]],Tbl_AvgPercCotton[Blends],0)),0)</f>
        <v>0</v>
      </c>
      <c r="O176" s="307" t="str">
        <f>CONCATENATE(Tbl_Calculator[[#This Row],[Product Category]],"|",Tbl_Calculator[[#This Row],[Product]])</f>
        <v>|</v>
      </c>
      <c r="P176" s="310">
        <f ca="1">IF(AND(Tbl_Calculator[[#This Row],[Number 
Purchased or Sold
(Individual item)]]&gt;0,Tbl_Calculator[[#This Row],[Weight of Cotton Fibre
(Kg)]]=0),0,1)</f>
        <v>1</v>
      </c>
      <c r="Q176" s="274"/>
      <c r="R176" s="274"/>
      <c r="S176" s="274"/>
      <c r="T176" s="274"/>
      <c r="U176" s="274"/>
      <c r="V176" s="274"/>
      <c r="W176" s="274"/>
    </row>
    <row r="177" spans="1:23">
      <c r="A177" s="302"/>
      <c r="B177" s="348"/>
      <c r="C177" s="348"/>
      <c r="D177" s="348"/>
      <c r="E177" s="348"/>
      <c r="F177" s="349">
        <f>IFERROR(INDEX(Tbl_ProductList[Product Weight (g)],MATCH(Tbl_Calculator[[#This Row],[Weight Lookup]],Tbl_ProductList[Product Weight Lookup],0)),0)</f>
        <v>0</v>
      </c>
      <c r="G177" s="350"/>
      <c r="H177" s="351"/>
      <c r="I177" s="352"/>
      <c r="J17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77" s="307" t="e">
        <f ca="1">INDEX(INDIRECT("Tbl_metadata[Category Table names]"),MATCH(Tbl_Calculator[[#This Row],[Business Area]],INDIRECT("Tbl_metadata[Types]",0)))</f>
        <v>#N/A</v>
      </c>
      <c r="L177" s="307" t="e">
        <f ca="1">INDEX(INDIRECT("Tbl_metadata[FabricType Table names]"),MATCH(Tbl_Calculator[[#This Row],[Business Area]],INDIRECT("Tbl_metadata[Types]",0)))</f>
        <v>#N/A</v>
      </c>
      <c r="M17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77" s="309">
        <f>IFERROR(INDEX(Tbl_AvgPercCotton[Average % Cotton],MATCH(Tbl_Calculator[[#This Row],[% Cotton in Blend
(Estimated Cotton %)]],Tbl_AvgPercCotton[Blends],0)),0)</f>
        <v>0</v>
      </c>
      <c r="O177" s="307" t="str">
        <f>CONCATENATE(Tbl_Calculator[[#This Row],[Product Category]],"|",Tbl_Calculator[[#This Row],[Product]])</f>
        <v>|</v>
      </c>
      <c r="P177" s="310">
        <f ca="1">IF(AND(Tbl_Calculator[[#This Row],[Number 
Purchased or Sold
(Individual item)]]&gt;0,Tbl_Calculator[[#This Row],[Weight of Cotton Fibre
(Kg)]]=0),0,1)</f>
        <v>1</v>
      </c>
      <c r="Q177" s="274"/>
      <c r="R177" s="274"/>
      <c r="S177" s="274"/>
      <c r="T177" s="274"/>
      <c r="U177" s="274"/>
      <c r="V177" s="274"/>
      <c r="W177" s="274"/>
    </row>
    <row r="178" spans="1:23">
      <c r="A178" s="302"/>
      <c r="B178" s="343"/>
      <c r="C178" s="343"/>
      <c r="D178" s="343"/>
      <c r="E178" s="343"/>
      <c r="F178" s="344">
        <f>IFERROR(INDEX(Tbl_ProductList[Product Weight (g)],MATCH(Tbl_Calculator[[#This Row],[Weight Lookup]],Tbl_ProductList[Product Weight Lookup],0)),0)</f>
        <v>0</v>
      </c>
      <c r="G178" s="345"/>
      <c r="H178" s="346"/>
      <c r="I178" s="347"/>
      <c r="J17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78" s="307" t="e">
        <f ca="1">INDEX(INDIRECT("Tbl_metadata[Category Table names]"),MATCH(Tbl_Calculator[[#This Row],[Business Area]],INDIRECT("Tbl_metadata[Types]",0)))</f>
        <v>#N/A</v>
      </c>
      <c r="L178" s="307" t="e">
        <f ca="1">INDEX(INDIRECT("Tbl_metadata[FabricType Table names]"),MATCH(Tbl_Calculator[[#This Row],[Business Area]],INDIRECT("Tbl_metadata[Types]",0)))</f>
        <v>#N/A</v>
      </c>
      <c r="M17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78" s="309">
        <f>IFERROR(INDEX(Tbl_AvgPercCotton[Average % Cotton],MATCH(Tbl_Calculator[[#This Row],[% Cotton in Blend
(Estimated Cotton %)]],Tbl_AvgPercCotton[Blends],0)),0)</f>
        <v>0</v>
      </c>
      <c r="O178" s="307" t="str">
        <f>CONCATENATE(Tbl_Calculator[[#This Row],[Product Category]],"|",Tbl_Calculator[[#This Row],[Product]])</f>
        <v>|</v>
      </c>
      <c r="P178" s="310">
        <f ca="1">IF(AND(Tbl_Calculator[[#This Row],[Number 
Purchased or Sold
(Individual item)]]&gt;0,Tbl_Calculator[[#This Row],[Weight of Cotton Fibre
(Kg)]]=0),0,1)</f>
        <v>1</v>
      </c>
      <c r="Q178" s="274"/>
      <c r="R178" s="274"/>
      <c r="S178" s="274"/>
      <c r="T178" s="274"/>
      <c r="U178" s="274"/>
      <c r="V178" s="274"/>
      <c r="W178" s="274"/>
    </row>
    <row r="179" spans="1:23">
      <c r="A179" s="302"/>
      <c r="B179" s="348"/>
      <c r="C179" s="348"/>
      <c r="D179" s="348"/>
      <c r="E179" s="348"/>
      <c r="F179" s="349">
        <f>IFERROR(INDEX(Tbl_ProductList[Product Weight (g)],MATCH(Tbl_Calculator[[#This Row],[Weight Lookup]],Tbl_ProductList[Product Weight Lookup],0)),0)</f>
        <v>0</v>
      </c>
      <c r="G179" s="350"/>
      <c r="H179" s="351"/>
      <c r="I179" s="352"/>
      <c r="J17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79" s="307" t="e">
        <f ca="1">INDEX(INDIRECT("Tbl_metadata[Category Table names]"),MATCH(Tbl_Calculator[[#This Row],[Business Area]],INDIRECT("Tbl_metadata[Types]",0)))</f>
        <v>#N/A</v>
      </c>
      <c r="L179" s="307" t="e">
        <f ca="1">INDEX(INDIRECT("Tbl_metadata[FabricType Table names]"),MATCH(Tbl_Calculator[[#This Row],[Business Area]],INDIRECT("Tbl_metadata[Types]",0)))</f>
        <v>#N/A</v>
      </c>
      <c r="M17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79" s="309">
        <f>IFERROR(INDEX(Tbl_AvgPercCotton[Average % Cotton],MATCH(Tbl_Calculator[[#This Row],[% Cotton in Blend
(Estimated Cotton %)]],Tbl_AvgPercCotton[Blends],0)),0)</f>
        <v>0</v>
      </c>
      <c r="O179" s="307" t="str">
        <f>CONCATENATE(Tbl_Calculator[[#This Row],[Product Category]],"|",Tbl_Calculator[[#This Row],[Product]])</f>
        <v>|</v>
      </c>
      <c r="P179" s="310">
        <f ca="1">IF(AND(Tbl_Calculator[[#This Row],[Number 
Purchased or Sold
(Individual item)]]&gt;0,Tbl_Calculator[[#This Row],[Weight of Cotton Fibre
(Kg)]]=0),0,1)</f>
        <v>1</v>
      </c>
      <c r="Q179" s="274"/>
      <c r="R179" s="274"/>
      <c r="S179" s="274"/>
      <c r="T179" s="274"/>
      <c r="U179" s="274"/>
      <c r="V179" s="274"/>
      <c r="W179" s="274"/>
    </row>
    <row r="180" spans="1:23">
      <c r="A180" s="302"/>
      <c r="B180" s="343"/>
      <c r="C180" s="343"/>
      <c r="D180" s="343"/>
      <c r="E180" s="343"/>
      <c r="F180" s="344">
        <f>IFERROR(INDEX(Tbl_ProductList[Product Weight (g)],MATCH(Tbl_Calculator[[#This Row],[Weight Lookup]],Tbl_ProductList[Product Weight Lookup],0)),0)</f>
        <v>0</v>
      </c>
      <c r="G180" s="345"/>
      <c r="H180" s="346"/>
      <c r="I180" s="347"/>
      <c r="J18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80" s="307" t="e">
        <f ca="1">INDEX(INDIRECT("Tbl_metadata[Category Table names]"),MATCH(Tbl_Calculator[[#This Row],[Business Area]],INDIRECT("Tbl_metadata[Types]",0)))</f>
        <v>#N/A</v>
      </c>
      <c r="L180" s="307" t="e">
        <f ca="1">INDEX(INDIRECT("Tbl_metadata[FabricType Table names]"),MATCH(Tbl_Calculator[[#This Row],[Business Area]],INDIRECT("Tbl_metadata[Types]",0)))</f>
        <v>#N/A</v>
      </c>
      <c r="M18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80" s="309">
        <f>IFERROR(INDEX(Tbl_AvgPercCotton[Average % Cotton],MATCH(Tbl_Calculator[[#This Row],[% Cotton in Blend
(Estimated Cotton %)]],Tbl_AvgPercCotton[Blends],0)),0)</f>
        <v>0</v>
      </c>
      <c r="O180" s="307" t="str">
        <f>CONCATENATE(Tbl_Calculator[[#This Row],[Product Category]],"|",Tbl_Calculator[[#This Row],[Product]])</f>
        <v>|</v>
      </c>
      <c r="P180" s="310">
        <f ca="1">IF(AND(Tbl_Calculator[[#This Row],[Number 
Purchased or Sold
(Individual item)]]&gt;0,Tbl_Calculator[[#This Row],[Weight of Cotton Fibre
(Kg)]]=0),0,1)</f>
        <v>1</v>
      </c>
      <c r="Q180" s="274"/>
      <c r="R180" s="274"/>
      <c r="S180" s="274"/>
      <c r="T180" s="274"/>
      <c r="U180" s="274"/>
      <c r="V180" s="274"/>
      <c r="W180" s="274"/>
    </row>
    <row r="181" spans="1:23">
      <c r="A181" s="302"/>
      <c r="B181" s="348"/>
      <c r="C181" s="348"/>
      <c r="D181" s="348"/>
      <c r="E181" s="348"/>
      <c r="F181" s="349">
        <f>IFERROR(INDEX(Tbl_ProductList[Product Weight (g)],MATCH(Tbl_Calculator[[#This Row],[Weight Lookup]],Tbl_ProductList[Product Weight Lookup],0)),0)</f>
        <v>0</v>
      </c>
      <c r="G181" s="350"/>
      <c r="H181" s="351"/>
      <c r="I181" s="352"/>
      <c r="J18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81" s="307" t="e">
        <f ca="1">INDEX(INDIRECT("Tbl_metadata[Category Table names]"),MATCH(Tbl_Calculator[[#This Row],[Business Area]],INDIRECT("Tbl_metadata[Types]",0)))</f>
        <v>#N/A</v>
      </c>
      <c r="L181" s="307" t="e">
        <f ca="1">INDEX(INDIRECT("Tbl_metadata[FabricType Table names]"),MATCH(Tbl_Calculator[[#This Row],[Business Area]],INDIRECT("Tbl_metadata[Types]",0)))</f>
        <v>#N/A</v>
      </c>
      <c r="M18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81" s="309">
        <f>IFERROR(INDEX(Tbl_AvgPercCotton[Average % Cotton],MATCH(Tbl_Calculator[[#This Row],[% Cotton in Blend
(Estimated Cotton %)]],Tbl_AvgPercCotton[Blends],0)),0)</f>
        <v>0</v>
      </c>
      <c r="O181" s="307" t="str">
        <f>CONCATENATE(Tbl_Calculator[[#This Row],[Product Category]],"|",Tbl_Calculator[[#This Row],[Product]])</f>
        <v>|</v>
      </c>
      <c r="P181" s="310">
        <f ca="1">IF(AND(Tbl_Calculator[[#This Row],[Number 
Purchased or Sold
(Individual item)]]&gt;0,Tbl_Calculator[[#This Row],[Weight of Cotton Fibre
(Kg)]]=0),0,1)</f>
        <v>1</v>
      </c>
      <c r="Q181" s="274"/>
      <c r="R181" s="274"/>
      <c r="S181" s="274"/>
      <c r="T181" s="274"/>
      <c r="U181" s="274"/>
      <c r="V181" s="274"/>
      <c r="W181" s="274"/>
    </row>
    <row r="182" spans="1:23">
      <c r="A182" s="302"/>
      <c r="B182" s="343"/>
      <c r="C182" s="343"/>
      <c r="D182" s="343"/>
      <c r="E182" s="343"/>
      <c r="F182" s="344">
        <f>IFERROR(INDEX(Tbl_ProductList[Product Weight (g)],MATCH(Tbl_Calculator[[#This Row],[Weight Lookup]],Tbl_ProductList[Product Weight Lookup],0)),0)</f>
        <v>0</v>
      </c>
      <c r="G182" s="345"/>
      <c r="H182" s="346"/>
      <c r="I182" s="347"/>
      <c r="J18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82" s="307" t="e">
        <f ca="1">INDEX(INDIRECT("Tbl_metadata[Category Table names]"),MATCH(Tbl_Calculator[[#This Row],[Business Area]],INDIRECT("Tbl_metadata[Types]",0)))</f>
        <v>#N/A</v>
      </c>
      <c r="L182" s="307" t="e">
        <f ca="1">INDEX(INDIRECT("Tbl_metadata[FabricType Table names]"),MATCH(Tbl_Calculator[[#This Row],[Business Area]],INDIRECT("Tbl_metadata[Types]",0)))</f>
        <v>#N/A</v>
      </c>
      <c r="M18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82" s="309">
        <f>IFERROR(INDEX(Tbl_AvgPercCotton[Average % Cotton],MATCH(Tbl_Calculator[[#This Row],[% Cotton in Blend
(Estimated Cotton %)]],Tbl_AvgPercCotton[Blends],0)),0)</f>
        <v>0</v>
      </c>
      <c r="O182" s="307" t="str">
        <f>CONCATENATE(Tbl_Calculator[[#This Row],[Product Category]],"|",Tbl_Calculator[[#This Row],[Product]])</f>
        <v>|</v>
      </c>
      <c r="P182" s="310">
        <f ca="1">IF(AND(Tbl_Calculator[[#This Row],[Number 
Purchased or Sold
(Individual item)]]&gt;0,Tbl_Calculator[[#This Row],[Weight of Cotton Fibre
(Kg)]]=0),0,1)</f>
        <v>1</v>
      </c>
      <c r="Q182" s="274"/>
      <c r="R182" s="274"/>
      <c r="S182" s="274"/>
      <c r="T182" s="274"/>
      <c r="U182" s="274"/>
      <c r="V182" s="274"/>
      <c r="W182" s="274"/>
    </row>
    <row r="183" spans="1:23">
      <c r="A183" s="302"/>
      <c r="B183" s="348"/>
      <c r="C183" s="348"/>
      <c r="D183" s="348"/>
      <c r="E183" s="348"/>
      <c r="F183" s="349">
        <f>IFERROR(INDEX(Tbl_ProductList[Product Weight (g)],MATCH(Tbl_Calculator[[#This Row],[Weight Lookup]],Tbl_ProductList[Product Weight Lookup],0)),0)</f>
        <v>0</v>
      </c>
      <c r="G183" s="350"/>
      <c r="H183" s="351"/>
      <c r="I183" s="352"/>
      <c r="J18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83" s="307" t="e">
        <f ca="1">INDEX(INDIRECT("Tbl_metadata[Category Table names]"),MATCH(Tbl_Calculator[[#This Row],[Business Area]],INDIRECT("Tbl_metadata[Types]",0)))</f>
        <v>#N/A</v>
      </c>
      <c r="L183" s="307" t="e">
        <f ca="1">INDEX(INDIRECT("Tbl_metadata[FabricType Table names]"),MATCH(Tbl_Calculator[[#This Row],[Business Area]],INDIRECT("Tbl_metadata[Types]",0)))</f>
        <v>#N/A</v>
      </c>
      <c r="M18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83" s="309">
        <f>IFERROR(INDEX(Tbl_AvgPercCotton[Average % Cotton],MATCH(Tbl_Calculator[[#This Row],[% Cotton in Blend
(Estimated Cotton %)]],Tbl_AvgPercCotton[Blends],0)),0)</f>
        <v>0</v>
      </c>
      <c r="O183" s="307" t="str">
        <f>CONCATENATE(Tbl_Calculator[[#This Row],[Product Category]],"|",Tbl_Calculator[[#This Row],[Product]])</f>
        <v>|</v>
      </c>
      <c r="P183" s="310">
        <f ca="1">IF(AND(Tbl_Calculator[[#This Row],[Number 
Purchased or Sold
(Individual item)]]&gt;0,Tbl_Calculator[[#This Row],[Weight of Cotton Fibre
(Kg)]]=0),0,1)</f>
        <v>1</v>
      </c>
      <c r="Q183" s="274"/>
      <c r="R183" s="274"/>
      <c r="S183" s="274"/>
      <c r="T183" s="274"/>
      <c r="U183" s="274"/>
      <c r="V183" s="274"/>
      <c r="W183" s="274"/>
    </row>
    <row r="184" spans="1:23">
      <c r="A184" s="302"/>
      <c r="B184" s="343"/>
      <c r="C184" s="343"/>
      <c r="D184" s="343"/>
      <c r="E184" s="343"/>
      <c r="F184" s="344">
        <f>IFERROR(INDEX(Tbl_ProductList[Product Weight (g)],MATCH(Tbl_Calculator[[#This Row],[Weight Lookup]],Tbl_ProductList[Product Weight Lookup],0)),0)</f>
        <v>0</v>
      </c>
      <c r="G184" s="345"/>
      <c r="H184" s="346"/>
      <c r="I184" s="347"/>
      <c r="J18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84" s="307" t="e">
        <f ca="1">INDEX(INDIRECT("Tbl_metadata[Category Table names]"),MATCH(Tbl_Calculator[[#This Row],[Business Area]],INDIRECT("Tbl_metadata[Types]",0)))</f>
        <v>#N/A</v>
      </c>
      <c r="L184" s="307" t="e">
        <f ca="1">INDEX(INDIRECT("Tbl_metadata[FabricType Table names]"),MATCH(Tbl_Calculator[[#This Row],[Business Area]],INDIRECT("Tbl_metadata[Types]",0)))</f>
        <v>#N/A</v>
      </c>
      <c r="M18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84" s="309">
        <f>IFERROR(INDEX(Tbl_AvgPercCotton[Average % Cotton],MATCH(Tbl_Calculator[[#This Row],[% Cotton in Blend
(Estimated Cotton %)]],Tbl_AvgPercCotton[Blends],0)),0)</f>
        <v>0</v>
      </c>
      <c r="O184" s="307" t="str">
        <f>CONCATENATE(Tbl_Calculator[[#This Row],[Product Category]],"|",Tbl_Calculator[[#This Row],[Product]])</f>
        <v>|</v>
      </c>
      <c r="P184" s="310">
        <f ca="1">IF(AND(Tbl_Calculator[[#This Row],[Number 
Purchased or Sold
(Individual item)]]&gt;0,Tbl_Calculator[[#This Row],[Weight of Cotton Fibre
(Kg)]]=0),0,1)</f>
        <v>1</v>
      </c>
      <c r="Q184" s="274"/>
      <c r="R184" s="274"/>
      <c r="S184" s="274"/>
      <c r="T184" s="274"/>
      <c r="U184" s="274"/>
      <c r="V184" s="274"/>
      <c r="W184" s="274"/>
    </row>
    <row r="185" spans="1:23">
      <c r="A185" s="302"/>
      <c r="B185" s="348"/>
      <c r="C185" s="348"/>
      <c r="D185" s="348"/>
      <c r="E185" s="348"/>
      <c r="F185" s="349">
        <f>IFERROR(INDEX(Tbl_ProductList[Product Weight (g)],MATCH(Tbl_Calculator[[#This Row],[Weight Lookup]],Tbl_ProductList[Product Weight Lookup],0)),0)</f>
        <v>0</v>
      </c>
      <c r="G185" s="350"/>
      <c r="H185" s="351"/>
      <c r="I185" s="352"/>
      <c r="J18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85" s="307" t="e">
        <f ca="1">INDEX(INDIRECT("Tbl_metadata[Category Table names]"),MATCH(Tbl_Calculator[[#This Row],[Business Area]],INDIRECT("Tbl_metadata[Types]",0)))</f>
        <v>#N/A</v>
      </c>
      <c r="L185" s="307" t="e">
        <f ca="1">INDEX(INDIRECT("Tbl_metadata[FabricType Table names]"),MATCH(Tbl_Calculator[[#This Row],[Business Area]],INDIRECT("Tbl_metadata[Types]",0)))</f>
        <v>#N/A</v>
      </c>
      <c r="M18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85" s="309">
        <f>IFERROR(INDEX(Tbl_AvgPercCotton[Average % Cotton],MATCH(Tbl_Calculator[[#This Row],[% Cotton in Blend
(Estimated Cotton %)]],Tbl_AvgPercCotton[Blends],0)),0)</f>
        <v>0</v>
      </c>
      <c r="O185" s="307" t="str">
        <f>CONCATENATE(Tbl_Calculator[[#This Row],[Product Category]],"|",Tbl_Calculator[[#This Row],[Product]])</f>
        <v>|</v>
      </c>
      <c r="P185" s="310">
        <f ca="1">IF(AND(Tbl_Calculator[[#This Row],[Number 
Purchased or Sold
(Individual item)]]&gt;0,Tbl_Calculator[[#This Row],[Weight of Cotton Fibre
(Kg)]]=0),0,1)</f>
        <v>1</v>
      </c>
      <c r="Q185" s="274"/>
      <c r="R185" s="274"/>
      <c r="S185" s="274"/>
      <c r="T185" s="274"/>
      <c r="U185" s="274"/>
      <c r="V185" s="274"/>
      <c r="W185" s="274"/>
    </row>
    <row r="186" spans="1:23">
      <c r="A186" s="302"/>
      <c r="B186" s="343"/>
      <c r="C186" s="343"/>
      <c r="D186" s="343"/>
      <c r="E186" s="343"/>
      <c r="F186" s="344">
        <f>IFERROR(INDEX(Tbl_ProductList[Product Weight (g)],MATCH(Tbl_Calculator[[#This Row],[Weight Lookup]],Tbl_ProductList[Product Weight Lookup],0)),0)</f>
        <v>0</v>
      </c>
      <c r="G186" s="345"/>
      <c r="H186" s="346"/>
      <c r="I186" s="347"/>
      <c r="J18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86" s="307" t="e">
        <f ca="1">INDEX(INDIRECT("Tbl_metadata[Category Table names]"),MATCH(Tbl_Calculator[[#This Row],[Business Area]],INDIRECT("Tbl_metadata[Types]",0)))</f>
        <v>#N/A</v>
      </c>
      <c r="L186" s="307" t="e">
        <f ca="1">INDEX(INDIRECT("Tbl_metadata[FabricType Table names]"),MATCH(Tbl_Calculator[[#This Row],[Business Area]],INDIRECT("Tbl_metadata[Types]",0)))</f>
        <v>#N/A</v>
      </c>
      <c r="M18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86" s="309">
        <f>IFERROR(INDEX(Tbl_AvgPercCotton[Average % Cotton],MATCH(Tbl_Calculator[[#This Row],[% Cotton in Blend
(Estimated Cotton %)]],Tbl_AvgPercCotton[Blends],0)),0)</f>
        <v>0</v>
      </c>
      <c r="O186" s="307" t="str">
        <f>CONCATENATE(Tbl_Calculator[[#This Row],[Product Category]],"|",Tbl_Calculator[[#This Row],[Product]])</f>
        <v>|</v>
      </c>
      <c r="P186" s="310">
        <f ca="1">IF(AND(Tbl_Calculator[[#This Row],[Number 
Purchased or Sold
(Individual item)]]&gt;0,Tbl_Calculator[[#This Row],[Weight of Cotton Fibre
(Kg)]]=0),0,1)</f>
        <v>1</v>
      </c>
      <c r="Q186" s="274"/>
      <c r="R186" s="274"/>
      <c r="S186" s="274"/>
      <c r="T186" s="274"/>
      <c r="U186" s="274"/>
      <c r="V186" s="274"/>
      <c r="W186" s="274"/>
    </row>
    <row r="187" spans="1:23">
      <c r="A187" s="302"/>
      <c r="B187" s="348"/>
      <c r="C187" s="348"/>
      <c r="D187" s="348"/>
      <c r="E187" s="348"/>
      <c r="F187" s="349">
        <f>IFERROR(INDEX(Tbl_ProductList[Product Weight (g)],MATCH(Tbl_Calculator[[#This Row],[Weight Lookup]],Tbl_ProductList[Product Weight Lookup],0)),0)</f>
        <v>0</v>
      </c>
      <c r="G187" s="350"/>
      <c r="H187" s="351"/>
      <c r="I187" s="352"/>
      <c r="J18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87" s="307" t="e">
        <f ca="1">INDEX(INDIRECT("Tbl_metadata[Category Table names]"),MATCH(Tbl_Calculator[[#This Row],[Business Area]],INDIRECT("Tbl_metadata[Types]",0)))</f>
        <v>#N/A</v>
      </c>
      <c r="L187" s="307" t="e">
        <f ca="1">INDEX(INDIRECT("Tbl_metadata[FabricType Table names]"),MATCH(Tbl_Calculator[[#This Row],[Business Area]],INDIRECT("Tbl_metadata[Types]",0)))</f>
        <v>#N/A</v>
      </c>
      <c r="M18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87" s="309">
        <f>IFERROR(INDEX(Tbl_AvgPercCotton[Average % Cotton],MATCH(Tbl_Calculator[[#This Row],[% Cotton in Blend
(Estimated Cotton %)]],Tbl_AvgPercCotton[Blends],0)),0)</f>
        <v>0</v>
      </c>
      <c r="O187" s="307" t="str">
        <f>CONCATENATE(Tbl_Calculator[[#This Row],[Product Category]],"|",Tbl_Calculator[[#This Row],[Product]])</f>
        <v>|</v>
      </c>
      <c r="P187" s="310">
        <f ca="1">IF(AND(Tbl_Calculator[[#This Row],[Number 
Purchased or Sold
(Individual item)]]&gt;0,Tbl_Calculator[[#This Row],[Weight of Cotton Fibre
(Kg)]]=0),0,1)</f>
        <v>1</v>
      </c>
      <c r="Q187" s="274"/>
      <c r="R187" s="274"/>
      <c r="S187" s="274"/>
      <c r="T187" s="274"/>
      <c r="U187" s="274"/>
      <c r="V187" s="274"/>
      <c r="W187" s="274"/>
    </row>
    <row r="188" spans="1:23">
      <c r="A188" s="302"/>
      <c r="B188" s="343"/>
      <c r="C188" s="343"/>
      <c r="D188" s="343"/>
      <c r="E188" s="343"/>
      <c r="F188" s="344">
        <f>IFERROR(INDEX(Tbl_ProductList[Product Weight (g)],MATCH(Tbl_Calculator[[#This Row],[Weight Lookup]],Tbl_ProductList[Product Weight Lookup],0)),0)</f>
        <v>0</v>
      </c>
      <c r="G188" s="345"/>
      <c r="H188" s="346"/>
      <c r="I188" s="347"/>
      <c r="J18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88" s="307" t="e">
        <f ca="1">INDEX(INDIRECT("Tbl_metadata[Category Table names]"),MATCH(Tbl_Calculator[[#This Row],[Business Area]],INDIRECT("Tbl_metadata[Types]",0)))</f>
        <v>#N/A</v>
      </c>
      <c r="L188" s="307" t="e">
        <f ca="1">INDEX(INDIRECT("Tbl_metadata[FabricType Table names]"),MATCH(Tbl_Calculator[[#This Row],[Business Area]],INDIRECT("Tbl_metadata[Types]",0)))</f>
        <v>#N/A</v>
      </c>
      <c r="M18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88" s="309">
        <f>IFERROR(INDEX(Tbl_AvgPercCotton[Average % Cotton],MATCH(Tbl_Calculator[[#This Row],[% Cotton in Blend
(Estimated Cotton %)]],Tbl_AvgPercCotton[Blends],0)),0)</f>
        <v>0</v>
      </c>
      <c r="O188" s="307" t="str">
        <f>CONCATENATE(Tbl_Calculator[[#This Row],[Product Category]],"|",Tbl_Calculator[[#This Row],[Product]])</f>
        <v>|</v>
      </c>
      <c r="P188" s="310">
        <f ca="1">IF(AND(Tbl_Calculator[[#This Row],[Number 
Purchased or Sold
(Individual item)]]&gt;0,Tbl_Calculator[[#This Row],[Weight of Cotton Fibre
(Kg)]]=0),0,1)</f>
        <v>1</v>
      </c>
      <c r="Q188" s="274"/>
      <c r="R188" s="274"/>
      <c r="S188" s="274"/>
      <c r="T188" s="274"/>
      <c r="U188" s="274"/>
      <c r="V188" s="274"/>
      <c r="W188" s="274"/>
    </row>
    <row r="189" spans="1:23">
      <c r="A189" s="302"/>
      <c r="B189" s="348"/>
      <c r="C189" s="348"/>
      <c r="D189" s="348"/>
      <c r="E189" s="348"/>
      <c r="F189" s="349">
        <f>IFERROR(INDEX(Tbl_ProductList[Product Weight (g)],MATCH(Tbl_Calculator[[#This Row],[Weight Lookup]],Tbl_ProductList[Product Weight Lookup],0)),0)</f>
        <v>0</v>
      </c>
      <c r="G189" s="350"/>
      <c r="H189" s="351"/>
      <c r="I189" s="352"/>
      <c r="J18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89" s="307" t="e">
        <f ca="1">INDEX(INDIRECT("Tbl_metadata[Category Table names]"),MATCH(Tbl_Calculator[[#This Row],[Business Area]],INDIRECT("Tbl_metadata[Types]",0)))</f>
        <v>#N/A</v>
      </c>
      <c r="L189" s="307" t="e">
        <f ca="1">INDEX(INDIRECT("Tbl_metadata[FabricType Table names]"),MATCH(Tbl_Calculator[[#This Row],[Business Area]],INDIRECT("Tbl_metadata[Types]",0)))</f>
        <v>#N/A</v>
      </c>
      <c r="M18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89" s="309">
        <f>IFERROR(INDEX(Tbl_AvgPercCotton[Average % Cotton],MATCH(Tbl_Calculator[[#This Row],[% Cotton in Blend
(Estimated Cotton %)]],Tbl_AvgPercCotton[Blends],0)),0)</f>
        <v>0</v>
      </c>
      <c r="O189" s="307" t="str">
        <f>CONCATENATE(Tbl_Calculator[[#This Row],[Product Category]],"|",Tbl_Calculator[[#This Row],[Product]])</f>
        <v>|</v>
      </c>
      <c r="P189" s="310">
        <f ca="1">IF(AND(Tbl_Calculator[[#This Row],[Number 
Purchased or Sold
(Individual item)]]&gt;0,Tbl_Calculator[[#This Row],[Weight of Cotton Fibre
(Kg)]]=0),0,1)</f>
        <v>1</v>
      </c>
      <c r="Q189" s="274"/>
      <c r="R189" s="274"/>
      <c r="S189" s="274"/>
      <c r="T189" s="274"/>
      <c r="U189" s="274"/>
      <c r="V189" s="274"/>
      <c r="W189" s="274"/>
    </row>
    <row r="190" spans="1:23">
      <c r="A190" s="302"/>
      <c r="B190" s="343"/>
      <c r="C190" s="343"/>
      <c r="D190" s="343"/>
      <c r="E190" s="343"/>
      <c r="F190" s="344">
        <f>IFERROR(INDEX(Tbl_ProductList[Product Weight (g)],MATCH(Tbl_Calculator[[#This Row],[Weight Lookup]],Tbl_ProductList[Product Weight Lookup],0)),0)</f>
        <v>0</v>
      </c>
      <c r="G190" s="345"/>
      <c r="H190" s="346"/>
      <c r="I190" s="347"/>
      <c r="J19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90" s="307" t="e">
        <f ca="1">INDEX(INDIRECT("Tbl_metadata[Category Table names]"),MATCH(Tbl_Calculator[[#This Row],[Business Area]],INDIRECT("Tbl_metadata[Types]",0)))</f>
        <v>#N/A</v>
      </c>
      <c r="L190" s="307" t="e">
        <f ca="1">INDEX(INDIRECT("Tbl_metadata[FabricType Table names]"),MATCH(Tbl_Calculator[[#This Row],[Business Area]],INDIRECT("Tbl_metadata[Types]",0)))</f>
        <v>#N/A</v>
      </c>
      <c r="M19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90" s="309">
        <f>IFERROR(INDEX(Tbl_AvgPercCotton[Average % Cotton],MATCH(Tbl_Calculator[[#This Row],[% Cotton in Blend
(Estimated Cotton %)]],Tbl_AvgPercCotton[Blends],0)),0)</f>
        <v>0</v>
      </c>
      <c r="O190" s="307" t="str">
        <f>CONCATENATE(Tbl_Calculator[[#This Row],[Product Category]],"|",Tbl_Calculator[[#This Row],[Product]])</f>
        <v>|</v>
      </c>
      <c r="P190" s="310">
        <f ca="1">IF(AND(Tbl_Calculator[[#This Row],[Number 
Purchased or Sold
(Individual item)]]&gt;0,Tbl_Calculator[[#This Row],[Weight of Cotton Fibre
(Kg)]]=0),0,1)</f>
        <v>1</v>
      </c>
      <c r="Q190" s="274"/>
      <c r="R190" s="274"/>
      <c r="S190" s="274"/>
      <c r="T190" s="274"/>
      <c r="U190" s="274"/>
      <c r="V190" s="274"/>
      <c r="W190" s="274"/>
    </row>
    <row r="191" spans="1:23">
      <c r="A191" s="302"/>
      <c r="B191" s="348"/>
      <c r="C191" s="348"/>
      <c r="D191" s="348"/>
      <c r="E191" s="348"/>
      <c r="F191" s="349">
        <f>IFERROR(INDEX(Tbl_ProductList[Product Weight (g)],MATCH(Tbl_Calculator[[#This Row],[Weight Lookup]],Tbl_ProductList[Product Weight Lookup],0)),0)</f>
        <v>0</v>
      </c>
      <c r="G191" s="350"/>
      <c r="H191" s="351"/>
      <c r="I191" s="352"/>
      <c r="J19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91" s="307" t="e">
        <f ca="1">INDEX(INDIRECT("Tbl_metadata[Category Table names]"),MATCH(Tbl_Calculator[[#This Row],[Business Area]],INDIRECT("Tbl_metadata[Types]",0)))</f>
        <v>#N/A</v>
      </c>
      <c r="L191" s="307" t="e">
        <f ca="1">INDEX(INDIRECT("Tbl_metadata[FabricType Table names]"),MATCH(Tbl_Calculator[[#This Row],[Business Area]],INDIRECT("Tbl_metadata[Types]",0)))</f>
        <v>#N/A</v>
      </c>
      <c r="M19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91" s="309">
        <f>IFERROR(INDEX(Tbl_AvgPercCotton[Average % Cotton],MATCH(Tbl_Calculator[[#This Row],[% Cotton in Blend
(Estimated Cotton %)]],Tbl_AvgPercCotton[Blends],0)),0)</f>
        <v>0</v>
      </c>
      <c r="O191" s="307" t="str">
        <f>CONCATENATE(Tbl_Calculator[[#This Row],[Product Category]],"|",Tbl_Calculator[[#This Row],[Product]])</f>
        <v>|</v>
      </c>
      <c r="P191" s="310">
        <f ca="1">IF(AND(Tbl_Calculator[[#This Row],[Number 
Purchased or Sold
(Individual item)]]&gt;0,Tbl_Calculator[[#This Row],[Weight of Cotton Fibre
(Kg)]]=0),0,1)</f>
        <v>1</v>
      </c>
      <c r="Q191" s="274"/>
      <c r="R191" s="274"/>
      <c r="S191" s="274"/>
      <c r="T191" s="274"/>
      <c r="U191" s="274"/>
      <c r="V191" s="274"/>
      <c r="W191" s="274"/>
    </row>
    <row r="192" spans="1:23">
      <c r="A192" s="302"/>
      <c r="B192" s="343"/>
      <c r="C192" s="343"/>
      <c r="D192" s="343"/>
      <c r="E192" s="343"/>
      <c r="F192" s="344">
        <f>IFERROR(INDEX(Tbl_ProductList[Product Weight (g)],MATCH(Tbl_Calculator[[#This Row],[Weight Lookup]],Tbl_ProductList[Product Weight Lookup],0)),0)</f>
        <v>0</v>
      </c>
      <c r="G192" s="345"/>
      <c r="H192" s="346"/>
      <c r="I192" s="347"/>
      <c r="J19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92" s="307" t="e">
        <f ca="1">INDEX(INDIRECT("Tbl_metadata[Category Table names]"),MATCH(Tbl_Calculator[[#This Row],[Business Area]],INDIRECT("Tbl_metadata[Types]",0)))</f>
        <v>#N/A</v>
      </c>
      <c r="L192" s="307" t="e">
        <f ca="1">INDEX(INDIRECT("Tbl_metadata[FabricType Table names]"),MATCH(Tbl_Calculator[[#This Row],[Business Area]],INDIRECT("Tbl_metadata[Types]",0)))</f>
        <v>#N/A</v>
      </c>
      <c r="M19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92" s="309">
        <f>IFERROR(INDEX(Tbl_AvgPercCotton[Average % Cotton],MATCH(Tbl_Calculator[[#This Row],[% Cotton in Blend
(Estimated Cotton %)]],Tbl_AvgPercCotton[Blends],0)),0)</f>
        <v>0</v>
      </c>
      <c r="O192" s="307" t="str">
        <f>CONCATENATE(Tbl_Calculator[[#This Row],[Product Category]],"|",Tbl_Calculator[[#This Row],[Product]])</f>
        <v>|</v>
      </c>
      <c r="P192" s="310">
        <f ca="1">IF(AND(Tbl_Calculator[[#This Row],[Number 
Purchased or Sold
(Individual item)]]&gt;0,Tbl_Calculator[[#This Row],[Weight of Cotton Fibre
(Kg)]]=0),0,1)</f>
        <v>1</v>
      </c>
      <c r="Q192" s="274"/>
      <c r="R192" s="274"/>
      <c r="S192" s="274"/>
      <c r="T192" s="274"/>
      <c r="U192" s="274"/>
      <c r="V192" s="274"/>
      <c r="W192" s="274"/>
    </row>
    <row r="193" spans="1:23">
      <c r="A193" s="302"/>
      <c r="B193" s="348"/>
      <c r="C193" s="348"/>
      <c r="D193" s="348"/>
      <c r="E193" s="348"/>
      <c r="F193" s="349">
        <f>IFERROR(INDEX(Tbl_ProductList[Product Weight (g)],MATCH(Tbl_Calculator[[#This Row],[Weight Lookup]],Tbl_ProductList[Product Weight Lookup],0)),0)</f>
        <v>0</v>
      </c>
      <c r="G193" s="350"/>
      <c r="H193" s="351"/>
      <c r="I193" s="352"/>
      <c r="J19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93" s="307" t="e">
        <f ca="1">INDEX(INDIRECT("Tbl_metadata[Category Table names]"),MATCH(Tbl_Calculator[[#This Row],[Business Area]],INDIRECT("Tbl_metadata[Types]",0)))</f>
        <v>#N/A</v>
      </c>
      <c r="L193" s="307" t="e">
        <f ca="1">INDEX(INDIRECT("Tbl_metadata[FabricType Table names]"),MATCH(Tbl_Calculator[[#This Row],[Business Area]],INDIRECT("Tbl_metadata[Types]",0)))</f>
        <v>#N/A</v>
      </c>
      <c r="M19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93" s="309">
        <f>IFERROR(INDEX(Tbl_AvgPercCotton[Average % Cotton],MATCH(Tbl_Calculator[[#This Row],[% Cotton in Blend
(Estimated Cotton %)]],Tbl_AvgPercCotton[Blends],0)),0)</f>
        <v>0</v>
      </c>
      <c r="O193" s="307" t="str">
        <f>CONCATENATE(Tbl_Calculator[[#This Row],[Product Category]],"|",Tbl_Calculator[[#This Row],[Product]])</f>
        <v>|</v>
      </c>
      <c r="P193" s="310">
        <f ca="1">IF(AND(Tbl_Calculator[[#This Row],[Number 
Purchased or Sold
(Individual item)]]&gt;0,Tbl_Calculator[[#This Row],[Weight of Cotton Fibre
(Kg)]]=0),0,1)</f>
        <v>1</v>
      </c>
      <c r="Q193" s="274"/>
      <c r="R193" s="274"/>
      <c r="S193" s="274"/>
      <c r="T193" s="274"/>
      <c r="U193" s="274"/>
      <c r="V193" s="274"/>
      <c r="W193" s="274"/>
    </row>
    <row r="194" spans="1:23">
      <c r="A194" s="302"/>
      <c r="B194" s="343"/>
      <c r="C194" s="343"/>
      <c r="D194" s="343"/>
      <c r="E194" s="343"/>
      <c r="F194" s="344">
        <f>IFERROR(INDEX(Tbl_ProductList[Product Weight (g)],MATCH(Tbl_Calculator[[#This Row],[Weight Lookup]],Tbl_ProductList[Product Weight Lookup],0)),0)</f>
        <v>0</v>
      </c>
      <c r="G194" s="345"/>
      <c r="H194" s="346"/>
      <c r="I194" s="347"/>
      <c r="J19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94" s="307" t="e">
        <f ca="1">INDEX(INDIRECT("Tbl_metadata[Category Table names]"),MATCH(Tbl_Calculator[[#This Row],[Business Area]],INDIRECT("Tbl_metadata[Types]",0)))</f>
        <v>#N/A</v>
      </c>
      <c r="L194" s="307" t="e">
        <f ca="1">INDEX(INDIRECT("Tbl_metadata[FabricType Table names]"),MATCH(Tbl_Calculator[[#This Row],[Business Area]],INDIRECT("Tbl_metadata[Types]",0)))</f>
        <v>#N/A</v>
      </c>
      <c r="M19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94" s="309">
        <f>IFERROR(INDEX(Tbl_AvgPercCotton[Average % Cotton],MATCH(Tbl_Calculator[[#This Row],[% Cotton in Blend
(Estimated Cotton %)]],Tbl_AvgPercCotton[Blends],0)),0)</f>
        <v>0</v>
      </c>
      <c r="O194" s="307" t="str">
        <f>CONCATENATE(Tbl_Calculator[[#This Row],[Product Category]],"|",Tbl_Calculator[[#This Row],[Product]])</f>
        <v>|</v>
      </c>
      <c r="P194" s="310">
        <f ca="1">IF(AND(Tbl_Calculator[[#This Row],[Number 
Purchased or Sold
(Individual item)]]&gt;0,Tbl_Calculator[[#This Row],[Weight of Cotton Fibre
(Kg)]]=0),0,1)</f>
        <v>1</v>
      </c>
      <c r="Q194" s="274"/>
      <c r="R194" s="274"/>
      <c r="S194" s="274"/>
      <c r="T194" s="274"/>
      <c r="U194" s="274"/>
      <c r="V194" s="274"/>
      <c r="W194" s="274"/>
    </row>
    <row r="195" spans="1:23">
      <c r="A195" s="302"/>
      <c r="B195" s="348"/>
      <c r="C195" s="348"/>
      <c r="D195" s="348"/>
      <c r="E195" s="348"/>
      <c r="F195" s="349">
        <f>IFERROR(INDEX(Tbl_ProductList[Product Weight (g)],MATCH(Tbl_Calculator[[#This Row],[Weight Lookup]],Tbl_ProductList[Product Weight Lookup],0)),0)</f>
        <v>0</v>
      </c>
      <c r="G195" s="350"/>
      <c r="H195" s="351"/>
      <c r="I195" s="352"/>
      <c r="J19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95" s="307" t="e">
        <f ca="1">INDEX(INDIRECT("Tbl_metadata[Category Table names]"),MATCH(Tbl_Calculator[[#This Row],[Business Area]],INDIRECT("Tbl_metadata[Types]",0)))</f>
        <v>#N/A</v>
      </c>
      <c r="L195" s="307" t="e">
        <f ca="1">INDEX(INDIRECT("Tbl_metadata[FabricType Table names]"),MATCH(Tbl_Calculator[[#This Row],[Business Area]],INDIRECT("Tbl_metadata[Types]",0)))</f>
        <v>#N/A</v>
      </c>
      <c r="M19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95" s="309">
        <f>IFERROR(INDEX(Tbl_AvgPercCotton[Average % Cotton],MATCH(Tbl_Calculator[[#This Row],[% Cotton in Blend
(Estimated Cotton %)]],Tbl_AvgPercCotton[Blends],0)),0)</f>
        <v>0</v>
      </c>
      <c r="O195" s="307" t="str">
        <f>CONCATENATE(Tbl_Calculator[[#This Row],[Product Category]],"|",Tbl_Calculator[[#This Row],[Product]])</f>
        <v>|</v>
      </c>
      <c r="P195" s="310">
        <f ca="1">IF(AND(Tbl_Calculator[[#This Row],[Number 
Purchased or Sold
(Individual item)]]&gt;0,Tbl_Calculator[[#This Row],[Weight of Cotton Fibre
(Kg)]]=0),0,1)</f>
        <v>1</v>
      </c>
      <c r="Q195" s="274"/>
      <c r="R195" s="274"/>
      <c r="S195" s="274"/>
      <c r="T195" s="274"/>
      <c r="U195" s="274"/>
      <c r="V195" s="274"/>
      <c r="W195" s="274"/>
    </row>
    <row r="196" spans="1:23">
      <c r="A196" s="302"/>
      <c r="B196" s="343"/>
      <c r="C196" s="343"/>
      <c r="D196" s="343"/>
      <c r="E196" s="343"/>
      <c r="F196" s="344">
        <f>IFERROR(INDEX(Tbl_ProductList[Product Weight (g)],MATCH(Tbl_Calculator[[#This Row],[Weight Lookup]],Tbl_ProductList[Product Weight Lookup],0)),0)</f>
        <v>0</v>
      </c>
      <c r="G196" s="345"/>
      <c r="H196" s="346"/>
      <c r="I196" s="347"/>
      <c r="J19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96" s="307" t="e">
        <f ca="1">INDEX(INDIRECT("Tbl_metadata[Category Table names]"),MATCH(Tbl_Calculator[[#This Row],[Business Area]],INDIRECT("Tbl_metadata[Types]",0)))</f>
        <v>#N/A</v>
      </c>
      <c r="L196" s="307" t="e">
        <f ca="1">INDEX(INDIRECT("Tbl_metadata[FabricType Table names]"),MATCH(Tbl_Calculator[[#This Row],[Business Area]],INDIRECT("Tbl_metadata[Types]",0)))</f>
        <v>#N/A</v>
      </c>
      <c r="M19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96" s="309">
        <f>IFERROR(INDEX(Tbl_AvgPercCotton[Average % Cotton],MATCH(Tbl_Calculator[[#This Row],[% Cotton in Blend
(Estimated Cotton %)]],Tbl_AvgPercCotton[Blends],0)),0)</f>
        <v>0</v>
      </c>
      <c r="O196" s="307" t="str">
        <f>CONCATENATE(Tbl_Calculator[[#This Row],[Product Category]],"|",Tbl_Calculator[[#This Row],[Product]])</f>
        <v>|</v>
      </c>
      <c r="P196" s="310">
        <f ca="1">IF(AND(Tbl_Calculator[[#This Row],[Number 
Purchased or Sold
(Individual item)]]&gt;0,Tbl_Calculator[[#This Row],[Weight of Cotton Fibre
(Kg)]]=0),0,1)</f>
        <v>1</v>
      </c>
      <c r="Q196" s="274"/>
      <c r="R196" s="274"/>
      <c r="S196" s="274"/>
      <c r="T196" s="274"/>
      <c r="U196" s="274"/>
      <c r="V196" s="274"/>
      <c r="W196" s="274"/>
    </row>
    <row r="197" spans="1:23">
      <c r="A197" s="302"/>
      <c r="B197" s="348"/>
      <c r="C197" s="348"/>
      <c r="D197" s="348"/>
      <c r="E197" s="348"/>
      <c r="F197" s="349">
        <f>IFERROR(INDEX(Tbl_ProductList[Product Weight (g)],MATCH(Tbl_Calculator[[#This Row],[Weight Lookup]],Tbl_ProductList[Product Weight Lookup],0)),0)</f>
        <v>0</v>
      </c>
      <c r="G197" s="350"/>
      <c r="H197" s="351"/>
      <c r="I197" s="352"/>
      <c r="J19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97" s="307" t="e">
        <f ca="1">INDEX(INDIRECT("Tbl_metadata[Category Table names]"),MATCH(Tbl_Calculator[[#This Row],[Business Area]],INDIRECT("Tbl_metadata[Types]",0)))</f>
        <v>#N/A</v>
      </c>
      <c r="L197" s="307" t="e">
        <f ca="1">INDEX(INDIRECT("Tbl_metadata[FabricType Table names]"),MATCH(Tbl_Calculator[[#This Row],[Business Area]],INDIRECT("Tbl_metadata[Types]",0)))</f>
        <v>#N/A</v>
      </c>
      <c r="M19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97" s="309">
        <f>IFERROR(INDEX(Tbl_AvgPercCotton[Average % Cotton],MATCH(Tbl_Calculator[[#This Row],[% Cotton in Blend
(Estimated Cotton %)]],Tbl_AvgPercCotton[Blends],0)),0)</f>
        <v>0</v>
      </c>
      <c r="O197" s="307" t="str">
        <f>CONCATENATE(Tbl_Calculator[[#This Row],[Product Category]],"|",Tbl_Calculator[[#This Row],[Product]])</f>
        <v>|</v>
      </c>
      <c r="P197" s="310">
        <f ca="1">IF(AND(Tbl_Calculator[[#This Row],[Number 
Purchased or Sold
(Individual item)]]&gt;0,Tbl_Calculator[[#This Row],[Weight of Cotton Fibre
(Kg)]]=0),0,1)</f>
        <v>1</v>
      </c>
      <c r="Q197" s="274"/>
      <c r="R197" s="274"/>
      <c r="S197" s="274"/>
      <c r="T197" s="274"/>
      <c r="U197" s="274"/>
      <c r="V197" s="274"/>
      <c r="W197" s="274"/>
    </row>
    <row r="198" spans="1:23">
      <c r="A198" s="302"/>
      <c r="B198" s="343"/>
      <c r="C198" s="343"/>
      <c r="D198" s="343"/>
      <c r="E198" s="343"/>
      <c r="F198" s="344">
        <f>IFERROR(INDEX(Tbl_ProductList[Product Weight (g)],MATCH(Tbl_Calculator[[#This Row],[Weight Lookup]],Tbl_ProductList[Product Weight Lookup],0)),0)</f>
        <v>0</v>
      </c>
      <c r="G198" s="345"/>
      <c r="H198" s="346"/>
      <c r="I198" s="347"/>
      <c r="J19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98" s="307" t="e">
        <f ca="1">INDEX(INDIRECT("Tbl_metadata[Category Table names]"),MATCH(Tbl_Calculator[[#This Row],[Business Area]],INDIRECT("Tbl_metadata[Types]",0)))</f>
        <v>#N/A</v>
      </c>
      <c r="L198" s="307" t="e">
        <f ca="1">INDEX(INDIRECT("Tbl_metadata[FabricType Table names]"),MATCH(Tbl_Calculator[[#This Row],[Business Area]],INDIRECT("Tbl_metadata[Types]",0)))</f>
        <v>#N/A</v>
      </c>
      <c r="M19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98" s="309">
        <f>IFERROR(INDEX(Tbl_AvgPercCotton[Average % Cotton],MATCH(Tbl_Calculator[[#This Row],[% Cotton in Blend
(Estimated Cotton %)]],Tbl_AvgPercCotton[Blends],0)),0)</f>
        <v>0</v>
      </c>
      <c r="O198" s="307" t="str">
        <f>CONCATENATE(Tbl_Calculator[[#This Row],[Product Category]],"|",Tbl_Calculator[[#This Row],[Product]])</f>
        <v>|</v>
      </c>
      <c r="P198" s="310">
        <f ca="1">IF(AND(Tbl_Calculator[[#This Row],[Number 
Purchased or Sold
(Individual item)]]&gt;0,Tbl_Calculator[[#This Row],[Weight of Cotton Fibre
(Kg)]]=0),0,1)</f>
        <v>1</v>
      </c>
      <c r="Q198" s="274"/>
      <c r="R198" s="274"/>
      <c r="S198" s="274"/>
      <c r="T198" s="274"/>
      <c r="U198" s="274"/>
      <c r="V198" s="274"/>
      <c r="W198" s="274"/>
    </row>
    <row r="199" spans="1:23">
      <c r="A199" s="302"/>
      <c r="B199" s="348"/>
      <c r="C199" s="348"/>
      <c r="D199" s="348"/>
      <c r="E199" s="348"/>
      <c r="F199" s="349">
        <f>IFERROR(INDEX(Tbl_ProductList[Product Weight (g)],MATCH(Tbl_Calculator[[#This Row],[Weight Lookup]],Tbl_ProductList[Product Weight Lookup],0)),0)</f>
        <v>0</v>
      </c>
      <c r="G199" s="350"/>
      <c r="H199" s="351"/>
      <c r="I199" s="352"/>
      <c r="J19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99" s="307" t="e">
        <f ca="1">INDEX(INDIRECT("Tbl_metadata[Category Table names]"),MATCH(Tbl_Calculator[[#This Row],[Business Area]],INDIRECT("Tbl_metadata[Types]",0)))</f>
        <v>#N/A</v>
      </c>
      <c r="L199" s="307" t="e">
        <f ca="1">INDEX(INDIRECT("Tbl_metadata[FabricType Table names]"),MATCH(Tbl_Calculator[[#This Row],[Business Area]],INDIRECT("Tbl_metadata[Types]",0)))</f>
        <v>#N/A</v>
      </c>
      <c r="M19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99" s="309">
        <f>IFERROR(INDEX(Tbl_AvgPercCotton[Average % Cotton],MATCH(Tbl_Calculator[[#This Row],[% Cotton in Blend
(Estimated Cotton %)]],Tbl_AvgPercCotton[Blends],0)),0)</f>
        <v>0</v>
      </c>
      <c r="O199" s="307" t="str">
        <f>CONCATENATE(Tbl_Calculator[[#This Row],[Product Category]],"|",Tbl_Calculator[[#This Row],[Product]])</f>
        <v>|</v>
      </c>
      <c r="P199" s="310">
        <f ca="1">IF(AND(Tbl_Calculator[[#This Row],[Number 
Purchased or Sold
(Individual item)]]&gt;0,Tbl_Calculator[[#This Row],[Weight of Cotton Fibre
(Kg)]]=0),0,1)</f>
        <v>1</v>
      </c>
      <c r="Q199" s="274"/>
      <c r="R199" s="274"/>
      <c r="S199" s="274"/>
      <c r="T199" s="274"/>
      <c r="U199" s="274"/>
      <c r="V199" s="274"/>
      <c r="W199" s="274"/>
    </row>
    <row r="200" spans="1:23">
      <c r="A200" s="302"/>
      <c r="B200" s="343"/>
      <c r="C200" s="343"/>
      <c r="D200" s="343"/>
      <c r="E200" s="343"/>
      <c r="F200" s="344">
        <f>IFERROR(INDEX(Tbl_ProductList[Product Weight (g)],MATCH(Tbl_Calculator[[#This Row],[Weight Lookup]],Tbl_ProductList[Product Weight Lookup],0)),0)</f>
        <v>0</v>
      </c>
      <c r="G200" s="345"/>
      <c r="H200" s="346"/>
      <c r="I200" s="347"/>
      <c r="J20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00" s="307" t="e">
        <f ca="1">INDEX(INDIRECT("Tbl_metadata[Category Table names]"),MATCH(Tbl_Calculator[[#This Row],[Business Area]],INDIRECT("Tbl_metadata[Types]",0)))</f>
        <v>#N/A</v>
      </c>
      <c r="L200" s="307" t="e">
        <f ca="1">INDEX(INDIRECT("Tbl_metadata[FabricType Table names]"),MATCH(Tbl_Calculator[[#This Row],[Business Area]],INDIRECT("Tbl_metadata[Types]",0)))</f>
        <v>#N/A</v>
      </c>
      <c r="M20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00" s="309">
        <f>IFERROR(INDEX(Tbl_AvgPercCotton[Average % Cotton],MATCH(Tbl_Calculator[[#This Row],[% Cotton in Blend
(Estimated Cotton %)]],Tbl_AvgPercCotton[Blends],0)),0)</f>
        <v>0</v>
      </c>
      <c r="O200" s="307" t="str">
        <f>CONCATENATE(Tbl_Calculator[[#This Row],[Product Category]],"|",Tbl_Calculator[[#This Row],[Product]])</f>
        <v>|</v>
      </c>
      <c r="P200" s="310">
        <f ca="1">IF(AND(Tbl_Calculator[[#This Row],[Number 
Purchased or Sold
(Individual item)]]&gt;0,Tbl_Calculator[[#This Row],[Weight of Cotton Fibre
(Kg)]]=0),0,1)</f>
        <v>1</v>
      </c>
      <c r="Q200" s="274"/>
      <c r="R200" s="274"/>
      <c r="S200" s="274"/>
      <c r="T200" s="274"/>
      <c r="U200" s="274"/>
      <c r="V200" s="274"/>
      <c r="W200" s="274"/>
    </row>
    <row r="201" spans="1:23">
      <c r="A201" s="302"/>
      <c r="B201" s="348"/>
      <c r="C201" s="348"/>
      <c r="D201" s="348"/>
      <c r="E201" s="348"/>
      <c r="F201" s="349">
        <f>IFERROR(INDEX(Tbl_ProductList[Product Weight (g)],MATCH(Tbl_Calculator[[#This Row],[Weight Lookup]],Tbl_ProductList[Product Weight Lookup],0)),0)</f>
        <v>0</v>
      </c>
      <c r="G201" s="350"/>
      <c r="H201" s="351"/>
      <c r="I201" s="352"/>
      <c r="J20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01" s="307" t="e">
        <f ca="1">INDEX(INDIRECT("Tbl_metadata[Category Table names]"),MATCH(Tbl_Calculator[[#This Row],[Business Area]],INDIRECT("Tbl_metadata[Types]",0)))</f>
        <v>#N/A</v>
      </c>
      <c r="L201" s="307" t="e">
        <f ca="1">INDEX(INDIRECT("Tbl_metadata[FabricType Table names]"),MATCH(Tbl_Calculator[[#This Row],[Business Area]],INDIRECT("Tbl_metadata[Types]",0)))</f>
        <v>#N/A</v>
      </c>
      <c r="M20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01" s="309">
        <f>IFERROR(INDEX(Tbl_AvgPercCotton[Average % Cotton],MATCH(Tbl_Calculator[[#This Row],[% Cotton in Blend
(Estimated Cotton %)]],Tbl_AvgPercCotton[Blends],0)),0)</f>
        <v>0</v>
      </c>
      <c r="O201" s="307" t="str">
        <f>CONCATENATE(Tbl_Calculator[[#This Row],[Product Category]],"|",Tbl_Calculator[[#This Row],[Product]])</f>
        <v>|</v>
      </c>
      <c r="P201" s="310">
        <f ca="1">IF(AND(Tbl_Calculator[[#This Row],[Number 
Purchased or Sold
(Individual item)]]&gt;0,Tbl_Calculator[[#This Row],[Weight of Cotton Fibre
(Kg)]]=0),0,1)</f>
        <v>1</v>
      </c>
      <c r="Q201" s="274"/>
      <c r="R201" s="274"/>
      <c r="S201" s="274"/>
      <c r="T201" s="274"/>
      <c r="U201" s="274"/>
      <c r="V201" s="274"/>
      <c r="W201" s="274"/>
    </row>
    <row r="202" spans="1:23">
      <c r="A202" s="302"/>
      <c r="B202" s="343"/>
      <c r="C202" s="343"/>
      <c r="D202" s="343"/>
      <c r="E202" s="343"/>
      <c r="F202" s="344">
        <f>IFERROR(INDEX(Tbl_ProductList[Product Weight (g)],MATCH(Tbl_Calculator[[#This Row],[Weight Lookup]],Tbl_ProductList[Product Weight Lookup],0)),0)</f>
        <v>0</v>
      </c>
      <c r="G202" s="345"/>
      <c r="H202" s="346"/>
      <c r="I202" s="347"/>
      <c r="J20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02" s="307" t="e">
        <f ca="1">INDEX(INDIRECT("Tbl_metadata[Category Table names]"),MATCH(Tbl_Calculator[[#This Row],[Business Area]],INDIRECT("Tbl_metadata[Types]",0)))</f>
        <v>#N/A</v>
      </c>
      <c r="L202" s="307" t="e">
        <f ca="1">INDEX(INDIRECT("Tbl_metadata[FabricType Table names]"),MATCH(Tbl_Calculator[[#This Row],[Business Area]],INDIRECT("Tbl_metadata[Types]",0)))</f>
        <v>#N/A</v>
      </c>
      <c r="M20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02" s="309">
        <f>IFERROR(INDEX(Tbl_AvgPercCotton[Average % Cotton],MATCH(Tbl_Calculator[[#This Row],[% Cotton in Blend
(Estimated Cotton %)]],Tbl_AvgPercCotton[Blends],0)),0)</f>
        <v>0</v>
      </c>
      <c r="O202" s="307" t="str">
        <f>CONCATENATE(Tbl_Calculator[[#This Row],[Product Category]],"|",Tbl_Calculator[[#This Row],[Product]])</f>
        <v>|</v>
      </c>
      <c r="P202" s="310">
        <f ca="1">IF(AND(Tbl_Calculator[[#This Row],[Number 
Purchased or Sold
(Individual item)]]&gt;0,Tbl_Calculator[[#This Row],[Weight of Cotton Fibre
(Kg)]]=0),0,1)</f>
        <v>1</v>
      </c>
      <c r="Q202" s="274"/>
      <c r="R202" s="274"/>
      <c r="S202" s="274"/>
      <c r="T202" s="274"/>
      <c r="U202" s="274"/>
      <c r="V202" s="274"/>
      <c r="W202" s="274"/>
    </row>
    <row r="203" spans="1:23">
      <c r="A203" s="302"/>
      <c r="B203" s="348"/>
      <c r="C203" s="348"/>
      <c r="D203" s="348"/>
      <c r="E203" s="348"/>
      <c r="F203" s="349">
        <f>IFERROR(INDEX(Tbl_ProductList[Product Weight (g)],MATCH(Tbl_Calculator[[#This Row],[Weight Lookup]],Tbl_ProductList[Product Weight Lookup],0)),0)</f>
        <v>0</v>
      </c>
      <c r="G203" s="350"/>
      <c r="H203" s="351"/>
      <c r="I203" s="352"/>
      <c r="J20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03" s="307" t="e">
        <f ca="1">INDEX(INDIRECT("Tbl_metadata[Category Table names]"),MATCH(Tbl_Calculator[[#This Row],[Business Area]],INDIRECT("Tbl_metadata[Types]",0)))</f>
        <v>#N/A</v>
      </c>
      <c r="L203" s="307" t="e">
        <f ca="1">INDEX(INDIRECT("Tbl_metadata[FabricType Table names]"),MATCH(Tbl_Calculator[[#This Row],[Business Area]],INDIRECT("Tbl_metadata[Types]",0)))</f>
        <v>#N/A</v>
      </c>
      <c r="M20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03" s="309">
        <f>IFERROR(INDEX(Tbl_AvgPercCotton[Average % Cotton],MATCH(Tbl_Calculator[[#This Row],[% Cotton in Blend
(Estimated Cotton %)]],Tbl_AvgPercCotton[Blends],0)),0)</f>
        <v>0</v>
      </c>
      <c r="O203" s="307" t="str">
        <f>CONCATENATE(Tbl_Calculator[[#This Row],[Product Category]],"|",Tbl_Calculator[[#This Row],[Product]])</f>
        <v>|</v>
      </c>
      <c r="P203" s="310">
        <f ca="1">IF(AND(Tbl_Calculator[[#This Row],[Number 
Purchased or Sold
(Individual item)]]&gt;0,Tbl_Calculator[[#This Row],[Weight of Cotton Fibre
(Kg)]]=0),0,1)</f>
        <v>1</v>
      </c>
      <c r="Q203" s="274"/>
      <c r="R203" s="274"/>
      <c r="S203" s="274"/>
      <c r="T203" s="274"/>
      <c r="U203" s="274"/>
      <c r="V203" s="274"/>
      <c r="W203" s="274"/>
    </row>
    <row r="204" spans="1:23">
      <c r="A204" s="302"/>
      <c r="B204" s="343"/>
      <c r="C204" s="343"/>
      <c r="D204" s="343"/>
      <c r="E204" s="343"/>
      <c r="F204" s="344">
        <f>IFERROR(INDEX(Tbl_ProductList[Product Weight (g)],MATCH(Tbl_Calculator[[#This Row],[Weight Lookup]],Tbl_ProductList[Product Weight Lookup],0)),0)</f>
        <v>0</v>
      </c>
      <c r="G204" s="345"/>
      <c r="H204" s="346"/>
      <c r="I204" s="347"/>
      <c r="J20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04" s="307" t="e">
        <f ca="1">INDEX(INDIRECT("Tbl_metadata[Category Table names]"),MATCH(Tbl_Calculator[[#This Row],[Business Area]],INDIRECT("Tbl_metadata[Types]",0)))</f>
        <v>#N/A</v>
      </c>
      <c r="L204" s="307" t="e">
        <f ca="1">INDEX(INDIRECT("Tbl_metadata[FabricType Table names]"),MATCH(Tbl_Calculator[[#This Row],[Business Area]],INDIRECT("Tbl_metadata[Types]",0)))</f>
        <v>#N/A</v>
      </c>
      <c r="M20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04" s="309">
        <f>IFERROR(INDEX(Tbl_AvgPercCotton[Average % Cotton],MATCH(Tbl_Calculator[[#This Row],[% Cotton in Blend
(Estimated Cotton %)]],Tbl_AvgPercCotton[Blends],0)),0)</f>
        <v>0</v>
      </c>
      <c r="O204" s="307" t="str">
        <f>CONCATENATE(Tbl_Calculator[[#This Row],[Product Category]],"|",Tbl_Calculator[[#This Row],[Product]])</f>
        <v>|</v>
      </c>
      <c r="P204" s="310">
        <f ca="1">IF(AND(Tbl_Calculator[[#This Row],[Number 
Purchased or Sold
(Individual item)]]&gt;0,Tbl_Calculator[[#This Row],[Weight of Cotton Fibre
(Kg)]]=0),0,1)</f>
        <v>1</v>
      </c>
      <c r="Q204" s="274"/>
      <c r="R204" s="274"/>
      <c r="S204" s="274"/>
      <c r="T204" s="274"/>
      <c r="U204" s="274"/>
      <c r="V204" s="274"/>
      <c r="W204" s="274"/>
    </row>
    <row r="205" spans="1:23">
      <c r="A205" s="302"/>
      <c r="B205" s="348"/>
      <c r="C205" s="348"/>
      <c r="D205" s="348"/>
      <c r="E205" s="348"/>
      <c r="F205" s="349">
        <f>IFERROR(INDEX(Tbl_ProductList[Product Weight (g)],MATCH(Tbl_Calculator[[#This Row],[Weight Lookup]],Tbl_ProductList[Product Weight Lookup],0)),0)</f>
        <v>0</v>
      </c>
      <c r="G205" s="350"/>
      <c r="H205" s="351"/>
      <c r="I205" s="352"/>
      <c r="J20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05" s="307" t="e">
        <f ca="1">INDEX(INDIRECT("Tbl_metadata[Category Table names]"),MATCH(Tbl_Calculator[[#This Row],[Business Area]],INDIRECT("Tbl_metadata[Types]",0)))</f>
        <v>#N/A</v>
      </c>
      <c r="L205" s="307" t="e">
        <f ca="1">INDEX(INDIRECT("Tbl_metadata[FabricType Table names]"),MATCH(Tbl_Calculator[[#This Row],[Business Area]],INDIRECT("Tbl_metadata[Types]",0)))</f>
        <v>#N/A</v>
      </c>
      <c r="M20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05" s="309">
        <f>IFERROR(INDEX(Tbl_AvgPercCotton[Average % Cotton],MATCH(Tbl_Calculator[[#This Row],[% Cotton in Blend
(Estimated Cotton %)]],Tbl_AvgPercCotton[Blends],0)),0)</f>
        <v>0</v>
      </c>
      <c r="O205" s="307" t="str">
        <f>CONCATENATE(Tbl_Calculator[[#This Row],[Product Category]],"|",Tbl_Calculator[[#This Row],[Product]])</f>
        <v>|</v>
      </c>
      <c r="P205" s="310">
        <f ca="1">IF(AND(Tbl_Calculator[[#This Row],[Number 
Purchased or Sold
(Individual item)]]&gt;0,Tbl_Calculator[[#This Row],[Weight of Cotton Fibre
(Kg)]]=0),0,1)</f>
        <v>1</v>
      </c>
      <c r="Q205" s="274"/>
      <c r="R205" s="274"/>
      <c r="S205" s="274"/>
      <c r="T205" s="274"/>
      <c r="U205" s="274"/>
      <c r="V205" s="274"/>
      <c r="W205" s="274"/>
    </row>
    <row r="206" spans="1:23">
      <c r="A206" s="302"/>
      <c r="B206" s="343"/>
      <c r="C206" s="343"/>
      <c r="D206" s="343"/>
      <c r="E206" s="343"/>
      <c r="F206" s="344">
        <f>IFERROR(INDEX(Tbl_ProductList[Product Weight (g)],MATCH(Tbl_Calculator[[#This Row],[Weight Lookup]],Tbl_ProductList[Product Weight Lookup],0)),0)</f>
        <v>0</v>
      </c>
      <c r="G206" s="345"/>
      <c r="H206" s="346"/>
      <c r="I206" s="347"/>
      <c r="J20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06" s="307" t="e">
        <f ca="1">INDEX(INDIRECT("Tbl_metadata[Category Table names]"),MATCH(Tbl_Calculator[[#This Row],[Business Area]],INDIRECT("Tbl_metadata[Types]",0)))</f>
        <v>#N/A</v>
      </c>
      <c r="L206" s="307" t="e">
        <f ca="1">INDEX(INDIRECT("Tbl_metadata[FabricType Table names]"),MATCH(Tbl_Calculator[[#This Row],[Business Area]],INDIRECT("Tbl_metadata[Types]",0)))</f>
        <v>#N/A</v>
      </c>
      <c r="M20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06" s="309">
        <f>IFERROR(INDEX(Tbl_AvgPercCotton[Average % Cotton],MATCH(Tbl_Calculator[[#This Row],[% Cotton in Blend
(Estimated Cotton %)]],Tbl_AvgPercCotton[Blends],0)),0)</f>
        <v>0</v>
      </c>
      <c r="O206" s="307" t="str">
        <f>CONCATENATE(Tbl_Calculator[[#This Row],[Product Category]],"|",Tbl_Calculator[[#This Row],[Product]])</f>
        <v>|</v>
      </c>
      <c r="P206" s="310">
        <f ca="1">IF(AND(Tbl_Calculator[[#This Row],[Number 
Purchased or Sold
(Individual item)]]&gt;0,Tbl_Calculator[[#This Row],[Weight of Cotton Fibre
(Kg)]]=0),0,1)</f>
        <v>1</v>
      </c>
      <c r="Q206" s="274"/>
      <c r="R206" s="274"/>
      <c r="S206" s="274"/>
      <c r="T206" s="274"/>
      <c r="U206" s="274"/>
      <c r="V206" s="274"/>
      <c r="W206" s="274"/>
    </row>
    <row r="207" spans="1:23">
      <c r="A207" s="302"/>
      <c r="B207" s="348"/>
      <c r="C207" s="348"/>
      <c r="D207" s="348"/>
      <c r="E207" s="348"/>
      <c r="F207" s="349">
        <f>IFERROR(INDEX(Tbl_ProductList[Product Weight (g)],MATCH(Tbl_Calculator[[#This Row],[Weight Lookup]],Tbl_ProductList[Product Weight Lookup],0)),0)</f>
        <v>0</v>
      </c>
      <c r="G207" s="350"/>
      <c r="H207" s="351"/>
      <c r="I207" s="352"/>
      <c r="J20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07" s="307" t="e">
        <f ca="1">INDEX(INDIRECT("Tbl_metadata[Category Table names]"),MATCH(Tbl_Calculator[[#This Row],[Business Area]],INDIRECT("Tbl_metadata[Types]",0)))</f>
        <v>#N/A</v>
      </c>
      <c r="L207" s="307" t="e">
        <f ca="1">INDEX(INDIRECT("Tbl_metadata[FabricType Table names]"),MATCH(Tbl_Calculator[[#This Row],[Business Area]],INDIRECT("Tbl_metadata[Types]",0)))</f>
        <v>#N/A</v>
      </c>
      <c r="M20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07" s="309">
        <f>IFERROR(INDEX(Tbl_AvgPercCotton[Average % Cotton],MATCH(Tbl_Calculator[[#This Row],[% Cotton in Blend
(Estimated Cotton %)]],Tbl_AvgPercCotton[Blends],0)),0)</f>
        <v>0</v>
      </c>
      <c r="O207" s="307" t="str">
        <f>CONCATENATE(Tbl_Calculator[[#This Row],[Product Category]],"|",Tbl_Calculator[[#This Row],[Product]])</f>
        <v>|</v>
      </c>
      <c r="P207" s="310">
        <f ca="1">IF(AND(Tbl_Calculator[[#This Row],[Number 
Purchased or Sold
(Individual item)]]&gt;0,Tbl_Calculator[[#This Row],[Weight of Cotton Fibre
(Kg)]]=0),0,1)</f>
        <v>1</v>
      </c>
      <c r="Q207" s="274"/>
      <c r="R207" s="274"/>
      <c r="S207" s="274"/>
      <c r="T207" s="274"/>
      <c r="U207" s="274"/>
      <c r="V207" s="274"/>
      <c r="W207" s="274"/>
    </row>
    <row r="208" spans="1:23">
      <c r="A208" s="302"/>
      <c r="B208" s="343"/>
      <c r="C208" s="343"/>
      <c r="D208" s="343"/>
      <c r="E208" s="343"/>
      <c r="F208" s="344">
        <f>IFERROR(INDEX(Tbl_ProductList[Product Weight (g)],MATCH(Tbl_Calculator[[#This Row],[Weight Lookup]],Tbl_ProductList[Product Weight Lookup],0)),0)</f>
        <v>0</v>
      </c>
      <c r="G208" s="345"/>
      <c r="H208" s="346"/>
      <c r="I208" s="347"/>
      <c r="J20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08" s="307" t="e">
        <f ca="1">INDEX(INDIRECT("Tbl_metadata[Category Table names]"),MATCH(Tbl_Calculator[[#This Row],[Business Area]],INDIRECT("Tbl_metadata[Types]",0)))</f>
        <v>#N/A</v>
      </c>
      <c r="L208" s="307" t="e">
        <f ca="1">INDEX(INDIRECT("Tbl_metadata[FabricType Table names]"),MATCH(Tbl_Calculator[[#This Row],[Business Area]],INDIRECT("Tbl_metadata[Types]",0)))</f>
        <v>#N/A</v>
      </c>
      <c r="M20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08" s="309">
        <f>IFERROR(INDEX(Tbl_AvgPercCotton[Average % Cotton],MATCH(Tbl_Calculator[[#This Row],[% Cotton in Blend
(Estimated Cotton %)]],Tbl_AvgPercCotton[Blends],0)),0)</f>
        <v>0</v>
      </c>
      <c r="O208" s="307" t="str">
        <f>CONCATENATE(Tbl_Calculator[[#This Row],[Product Category]],"|",Tbl_Calculator[[#This Row],[Product]])</f>
        <v>|</v>
      </c>
      <c r="P208" s="310">
        <f ca="1">IF(AND(Tbl_Calculator[[#This Row],[Number 
Purchased or Sold
(Individual item)]]&gt;0,Tbl_Calculator[[#This Row],[Weight of Cotton Fibre
(Kg)]]=0),0,1)</f>
        <v>1</v>
      </c>
      <c r="Q208" s="274"/>
      <c r="R208" s="274"/>
      <c r="S208" s="274"/>
      <c r="T208" s="274"/>
      <c r="U208" s="274"/>
      <c r="V208" s="274"/>
      <c r="W208" s="274"/>
    </row>
    <row r="209" spans="1:23">
      <c r="A209" s="302"/>
      <c r="B209" s="348"/>
      <c r="C209" s="348"/>
      <c r="D209" s="348"/>
      <c r="E209" s="348"/>
      <c r="F209" s="349">
        <f>IFERROR(INDEX(Tbl_ProductList[Product Weight (g)],MATCH(Tbl_Calculator[[#This Row],[Weight Lookup]],Tbl_ProductList[Product Weight Lookup],0)),0)</f>
        <v>0</v>
      </c>
      <c r="G209" s="350"/>
      <c r="H209" s="351"/>
      <c r="I209" s="352"/>
      <c r="J20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09" s="307" t="e">
        <f ca="1">INDEX(INDIRECT("Tbl_metadata[Category Table names]"),MATCH(Tbl_Calculator[[#This Row],[Business Area]],INDIRECT("Tbl_metadata[Types]",0)))</f>
        <v>#N/A</v>
      </c>
      <c r="L209" s="307" t="e">
        <f ca="1">INDEX(INDIRECT("Tbl_metadata[FabricType Table names]"),MATCH(Tbl_Calculator[[#This Row],[Business Area]],INDIRECT("Tbl_metadata[Types]",0)))</f>
        <v>#N/A</v>
      </c>
      <c r="M20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09" s="309">
        <f>IFERROR(INDEX(Tbl_AvgPercCotton[Average % Cotton],MATCH(Tbl_Calculator[[#This Row],[% Cotton in Blend
(Estimated Cotton %)]],Tbl_AvgPercCotton[Blends],0)),0)</f>
        <v>0</v>
      </c>
      <c r="O209" s="307" t="str">
        <f>CONCATENATE(Tbl_Calculator[[#This Row],[Product Category]],"|",Tbl_Calculator[[#This Row],[Product]])</f>
        <v>|</v>
      </c>
      <c r="P209" s="310">
        <f ca="1">IF(AND(Tbl_Calculator[[#This Row],[Number 
Purchased or Sold
(Individual item)]]&gt;0,Tbl_Calculator[[#This Row],[Weight of Cotton Fibre
(Kg)]]=0),0,1)</f>
        <v>1</v>
      </c>
      <c r="Q209" s="274"/>
      <c r="R209" s="274"/>
      <c r="S209" s="274"/>
      <c r="T209" s="274"/>
      <c r="U209" s="274"/>
      <c r="V209" s="274"/>
      <c r="W209" s="274"/>
    </row>
    <row r="210" spans="1:23">
      <c r="A210" s="302"/>
      <c r="B210" s="343"/>
      <c r="C210" s="343"/>
      <c r="D210" s="343"/>
      <c r="E210" s="343"/>
      <c r="F210" s="344">
        <f>IFERROR(INDEX(Tbl_ProductList[Product Weight (g)],MATCH(Tbl_Calculator[[#This Row],[Weight Lookup]],Tbl_ProductList[Product Weight Lookup],0)),0)</f>
        <v>0</v>
      </c>
      <c r="G210" s="345"/>
      <c r="H210" s="346"/>
      <c r="I210" s="347"/>
      <c r="J21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10" s="307" t="e">
        <f ca="1">INDEX(INDIRECT("Tbl_metadata[Category Table names]"),MATCH(Tbl_Calculator[[#This Row],[Business Area]],INDIRECT("Tbl_metadata[Types]",0)))</f>
        <v>#N/A</v>
      </c>
      <c r="L210" s="307" t="e">
        <f ca="1">INDEX(INDIRECT("Tbl_metadata[FabricType Table names]"),MATCH(Tbl_Calculator[[#This Row],[Business Area]],INDIRECT("Tbl_metadata[Types]",0)))</f>
        <v>#N/A</v>
      </c>
      <c r="M21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10" s="309">
        <f>IFERROR(INDEX(Tbl_AvgPercCotton[Average % Cotton],MATCH(Tbl_Calculator[[#This Row],[% Cotton in Blend
(Estimated Cotton %)]],Tbl_AvgPercCotton[Blends],0)),0)</f>
        <v>0</v>
      </c>
      <c r="O210" s="307" t="str">
        <f>CONCATENATE(Tbl_Calculator[[#This Row],[Product Category]],"|",Tbl_Calculator[[#This Row],[Product]])</f>
        <v>|</v>
      </c>
      <c r="P210" s="310">
        <f ca="1">IF(AND(Tbl_Calculator[[#This Row],[Number 
Purchased or Sold
(Individual item)]]&gt;0,Tbl_Calculator[[#This Row],[Weight of Cotton Fibre
(Kg)]]=0),0,1)</f>
        <v>1</v>
      </c>
      <c r="Q210" s="274"/>
      <c r="R210" s="274"/>
      <c r="S210" s="274"/>
      <c r="T210" s="274"/>
      <c r="U210" s="274"/>
      <c r="V210" s="274"/>
      <c r="W210" s="274"/>
    </row>
    <row r="211" spans="1:23">
      <c r="A211" s="302"/>
      <c r="B211" s="348"/>
      <c r="C211" s="348"/>
      <c r="D211" s="348"/>
      <c r="E211" s="348"/>
      <c r="F211" s="349">
        <f>IFERROR(INDEX(Tbl_ProductList[Product Weight (g)],MATCH(Tbl_Calculator[[#This Row],[Weight Lookup]],Tbl_ProductList[Product Weight Lookup],0)),0)</f>
        <v>0</v>
      </c>
      <c r="G211" s="350"/>
      <c r="H211" s="351"/>
      <c r="I211" s="352"/>
      <c r="J21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11" s="307" t="e">
        <f ca="1">INDEX(INDIRECT("Tbl_metadata[Category Table names]"),MATCH(Tbl_Calculator[[#This Row],[Business Area]],INDIRECT("Tbl_metadata[Types]",0)))</f>
        <v>#N/A</v>
      </c>
      <c r="L211" s="307" t="e">
        <f ca="1">INDEX(INDIRECT("Tbl_metadata[FabricType Table names]"),MATCH(Tbl_Calculator[[#This Row],[Business Area]],INDIRECT("Tbl_metadata[Types]",0)))</f>
        <v>#N/A</v>
      </c>
      <c r="M21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11" s="309">
        <f>IFERROR(INDEX(Tbl_AvgPercCotton[Average % Cotton],MATCH(Tbl_Calculator[[#This Row],[% Cotton in Blend
(Estimated Cotton %)]],Tbl_AvgPercCotton[Blends],0)),0)</f>
        <v>0</v>
      </c>
      <c r="O211" s="307" t="str">
        <f>CONCATENATE(Tbl_Calculator[[#This Row],[Product Category]],"|",Tbl_Calculator[[#This Row],[Product]])</f>
        <v>|</v>
      </c>
      <c r="P211" s="310">
        <f ca="1">IF(AND(Tbl_Calculator[[#This Row],[Number 
Purchased or Sold
(Individual item)]]&gt;0,Tbl_Calculator[[#This Row],[Weight of Cotton Fibre
(Kg)]]=0),0,1)</f>
        <v>1</v>
      </c>
      <c r="Q211" s="274"/>
      <c r="R211" s="274"/>
      <c r="S211" s="274"/>
      <c r="T211" s="274"/>
      <c r="U211" s="274"/>
      <c r="V211" s="274"/>
      <c r="W211" s="274"/>
    </row>
    <row r="212" spans="1:23">
      <c r="A212" s="302"/>
      <c r="B212" s="343"/>
      <c r="C212" s="343"/>
      <c r="D212" s="343"/>
      <c r="E212" s="343"/>
      <c r="F212" s="344">
        <f>IFERROR(INDEX(Tbl_ProductList[Product Weight (g)],MATCH(Tbl_Calculator[[#This Row],[Weight Lookup]],Tbl_ProductList[Product Weight Lookup],0)),0)</f>
        <v>0</v>
      </c>
      <c r="G212" s="345"/>
      <c r="H212" s="346"/>
      <c r="I212" s="347"/>
      <c r="J21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12" s="307" t="e">
        <f ca="1">INDEX(INDIRECT("Tbl_metadata[Category Table names]"),MATCH(Tbl_Calculator[[#This Row],[Business Area]],INDIRECT("Tbl_metadata[Types]",0)))</f>
        <v>#N/A</v>
      </c>
      <c r="L212" s="307" t="e">
        <f ca="1">INDEX(INDIRECT("Tbl_metadata[FabricType Table names]"),MATCH(Tbl_Calculator[[#This Row],[Business Area]],INDIRECT("Tbl_metadata[Types]",0)))</f>
        <v>#N/A</v>
      </c>
      <c r="M21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12" s="309">
        <f>IFERROR(INDEX(Tbl_AvgPercCotton[Average % Cotton],MATCH(Tbl_Calculator[[#This Row],[% Cotton in Blend
(Estimated Cotton %)]],Tbl_AvgPercCotton[Blends],0)),0)</f>
        <v>0</v>
      </c>
      <c r="O212" s="307" t="str">
        <f>CONCATENATE(Tbl_Calculator[[#This Row],[Product Category]],"|",Tbl_Calculator[[#This Row],[Product]])</f>
        <v>|</v>
      </c>
      <c r="P212" s="310">
        <f ca="1">IF(AND(Tbl_Calculator[[#This Row],[Number 
Purchased or Sold
(Individual item)]]&gt;0,Tbl_Calculator[[#This Row],[Weight of Cotton Fibre
(Kg)]]=0),0,1)</f>
        <v>1</v>
      </c>
      <c r="Q212" s="274"/>
      <c r="R212" s="274"/>
      <c r="S212" s="274"/>
      <c r="T212" s="274"/>
      <c r="U212" s="274"/>
      <c r="V212" s="274"/>
      <c r="W212" s="274"/>
    </row>
    <row r="213" spans="1:23">
      <c r="A213" s="302"/>
      <c r="B213" s="348"/>
      <c r="C213" s="348"/>
      <c r="D213" s="348"/>
      <c r="E213" s="348"/>
      <c r="F213" s="349">
        <f>IFERROR(INDEX(Tbl_ProductList[Product Weight (g)],MATCH(Tbl_Calculator[[#This Row],[Weight Lookup]],Tbl_ProductList[Product Weight Lookup],0)),0)</f>
        <v>0</v>
      </c>
      <c r="G213" s="350"/>
      <c r="H213" s="351"/>
      <c r="I213" s="352"/>
      <c r="J21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13" s="307" t="e">
        <f ca="1">INDEX(INDIRECT("Tbl_metadata[Category Table names]"),MATCH(Tbl_Calculator[[#This Row],[Business Area]],INDIRECT("Tbl_metadata[Types]",0)))</f>
        <v>#N/A</v>
      </c>
      <c r="L213" s="307" t="e">
        <f ca="1">INDEX(INDIRECT("Tbl_metadata[FabricType Table names]"),MATCH(Tbl_Calculator[[#This Row],[Business Area]],INDIRECT("Tbl_metadata[Types]",0)))</f>
        <v>#N/A</v>
      </c>
      <c r="M21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13" s="309">
        <f>IFERROR(INDEX(Tbl_AvgPercCotton[Average % Cotton],MATCH(Tbl_Calculator[[#This Row],[% Cotton in Blend
(Estimated Cotton %)]],Tbl_AvgPercCotton[Blends],0)),0)</f>
        <v>0</v>
      </c>
      <c r="O213" s="307" t="str">
        <f>CONCATENATE(Tbl_Calculator[[#This Row],[Product Category]],"|",Tbl_Calculator[[#This Row],[Product]])</f>
        <v>|</v>
      </c>
      <c r="P213" s="310">
        <f ca="1">IF(AND(Tbl_Calculator[[#This Row],[Number 
Purchased or Sold
(Individual item)]]&gt;0,Tbl_Calculator[[#This Row],[Weight of Cotton Fibre
(Kg)]]=0),0,1)</f>
        <v>1</v>
      </c>
      <c r="Q213" s="274"/>
      <c r="R213" s="274"/>
      <c r="S213" s="274"/>
      <c r="T213" s="274"/>
      <c r="U213" s="274"/>
      <c r="V213" s="274"/>
      <c r="W213" s="274"/>
    </row>
    <row r="214" spans="1:23">
      <c r="A214" s="302"/>
      <c r="B214" s="343"/>
      <c r="C214" s="343"/>
      <c r="D214" s="343"/>
      <c r="E214" s="343"/>
      <c r="F214" s="344">
        <f>IFERROR(INDEX(Tbl_ProductList[Product Weight (g)],MATCH(Tbl_Calculator[[#This Row],[Weight Lookup]],Tbl_ProductList[Product Weight Lookup],0)),0)</f>
        <v>0</v>
      </c>
      <c r="G214" s="345"/>
      <c r="H214" s="346"/>
      <c r="I214" s="347"/>
      <c r="J21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14" s="307" t="e">
        <f ca="1">INDEX(INDIRECT("Tbl_metadata[Category Table names]"),MATCH(Tbl_Calculator[[#This Row],[Business Area]],INDIRECT("Tbl_metadata[Types]",0)))</f>
        <v>#N/A</v>
      </c>
      <c r="L214" s="307" t="e">
        <f ca="1">INDEX(INDIRECT("Tbl_metadata[FabricType Table names]"),MATCH(Tbl_Calculator[[#This Row],[Business Area]],INDIRECT("Tbl_metadata[Types]",0)))</f>
        <v>#N/A</v>
      </c>
      <c r="M21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14" s="309">
        <f>IFERROR(INDEX(Tbl_AvgPercCotton[Average % Cotton],MATCH(Tbl_Calculator[[#This Row],[% Cotton in Blend
(Estimated Cotton %)]],Tbl_AvgPercCotton[Blends],0)),0)</f>
        <v>0</v>
      </c>
      <c r="O214" s="307" t="str">
        <f>CONCATENATE(Tbl_Calculator[[#This Row],[Product Category]],"|",Tbl_Calculator[[#This Row],[Product]])</f>
        <v>|</v>
      </c>
      <c r="P214" s="310">
        <f ca="1">IF(AND(Tbl_Calculator[[#This Row],[Number 
Purchased or Sold
(Individual item)]]&gt;0,Tbl_Calculator[[#This Row],[Weight of Cotton Fibre
(Kg)]]=0),0,1)</f>
        <v>1</v>
      </c>
      <c r="Q214" s="274"/>
      <c r="R214" s="274"/>
      <c r="S214" s="274"/>
      <c r="T214" s="274"/>
      <c r="U214" s="274"/>
      <c r="V214" s="274"/>
      <c r="W214" s="274"/>
    </row>
    <row r="215" spans="1:23">
      <c r="A215" s="302"/>
      <c r="B215" s="348"/>
      <c r="C215" s="348"/>
      <c r="D215" s="348"/>
      <c r="E215" s="348"/>
      <c r="F215" s="349">
        <f>IFERROR(INDEX(Tbl_ProductList[Product Weight (g)],MATCH(Tbl_Calculator[[#This Row],[Weight Lookup]],Tbl_ProductList[Product Weight Lookup],0)),0)</f>
        <v>0</v>
      </c>
      <c r="G215" s="350"/>
      <c r="H215" s="351"/>
      <c r="I215" s="352"/>
      <c r="J21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15" s="307" t="e">
        <f ca="1">INDEX(INDIRECT("Tbl_metadata[Category Table names]"),MATCH(Tbl_Calculator[[#This Row],[Business Area]],INDIRECT("Tbl_metadata[Types]",0)))</f>
        <v>#N/A</v>
      </c>
      <c r="L215" s="307" t="e">
        <f ca="1">INDEX(INDIRECT("Tbl_metadata[FabricType Table names]"),MATCH(Tbl_Calculator[[#This Row],[Business Area]],INDIRECT("Tbl_metadata[Types]",0)))</f>
        <v>#N/A</v>
      </c>
      <c r="M21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15" s="309">
        <f>IFERROR(INDEX(Tbl_AvgPercCotton[Average % Cotton],MATCH(Tbl_Calculator[[#This Row],[% Cotton in Blend
(Estimated Cotton %)]],Tbl_AvgPercCotton[Blends],0)),0)</f>
        <v>0</v>
      </c>
      <c r="O215" s="307" t="str">
        <f>CONCATENATE(Tbl_Calculator[[#This Row],[Product Category]],"|",Tbl_Calculator[[#This Row],[Product]])</f>
        <v>|</v>
      </c>
      <c r="P215" s="310">
        <f ca="1">IF(AND(Tbl_Calculator[[#This Row],[Number 
Purchased or Sold
(Individual item)]]&gt;0,Tbl_Calculator[[#This Row],[Weight of Cotton Fibre
(Kg)]]=0),0,1)</f>
        <v>1</v>
      </c>
      <c r="Q215" s="274"/>
      <c r="R215" s="274"/>
      <c r="S215" s="274"/>
      <c r="T215" s="274"/>
      <c r="U215" s="274"/>
      <c r="V215" s="274"/>
      <c r="W215" s="274"/>
    </row>
    <row r="216" spans="1:23">
      <c r="A216" s="302"/>
      <c r="B216" s="343"/>
      <c r="C216" s="343"/>
      <c r="D216" s="343"/>
      <c r="E216" s="343"/>
      <c r="F216" s="344">
        <f>IFERROR(INDEX(Tbl_ProductList[Product Weight (g)],MATCH(Tbl_Calculator[[#This Row],[Weight Lookup]],Tbl_ProductList[Product Weight Lookup],0)),0)</f>
        <v>0</v>
      </c>
      <c r="G216" s="345"/>
      <c r="H216" s="346"/>
      <c r="I216" s="347"/>
      <c r="J21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16" s="307" t="e">
        <f ca="1">INDEX(INDIRECT("Tbl_metadata[Category Table names]"),MATCH(Tbl_Calculator[[#This Row],[Business Area]],INDIRECT("Tbl_metadata[Types]",0)))</f>
        <v>#N/A</v>
      </c>
      <c r="L216" s="307" t="e">
        <f ca="1">INDEX(INDIRECT("Tbl_metadata[FabricType Table names]"),MATCH(Tbl_Calculator[[#This Row],[Business Area]],INDIRECT("Tbl_metadata[Types]",0)))</f>
        <v>#N/A</v>
      </c>
      <c r="M21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16" s="309">
        <f>IFERROR(INDEX(Tbl_AvgPercCotton[Average % Cotton],MATCH(Tbl_Calculator[[#This Row],[% Cotton in Blend
(Estimated Cotton %)]],Tbl_AvgPercCotton[Blends],0)),0)</f>
        <v>0</v>
      </c>
      <c r="O216" s="307" t="str">
        <f>CONCATENATE(Tbl_Calculator[[#This Row],[Product Category]],"|",Tbl_Calculator[[#This Row],[Product]])</f>
        <v>|</v>
      </c>
      <c r="P216" s="310">
        <f ca="1">IF(AND(Tbl_Calculator[[#This Row],[Number 
Purchased or Sold
(Individual item)]]&gt;0,Tbl_Calculator[[#This Row],[Weight of Cotton Fibre
(Kg)]]=0),0,1)</f>
        <v>1</v>
      </c>
      <c r="Q216" s="274"/>
      <c r="R216" s="274"/>
      <c r="S216" s="274"/>
      <c r="T216" s="274"/>
      <c r="U216" s="274"/>
      <c r="V216" s="274"/>
      <c r="W216" s="274"/>
    </row>
    <row r="217" spans="1:23">
      <c r="A217" s="302"/>
      <c r="B217" s="348"/>
      <c r="C217" s="348"/>
      <c r="D217" s="348"/>
      <c r="E217" s="348"/>
      <c r="F217" s="349">
        <f>IFERROR(INDEX(Tbl_ProductList[Product Weight (g)],MATCH(Tbl_Calculator[[#This Row],[Weight Lookup]],Tbl_ProductList[Product Weight Lookup],0)),0)</f>
        <v>0</v>
      </c>
      <c r="G217" s="350"/>
      <c r="H217" s="351"/>
      <c r="I217" s="352"/>
      <c r="J21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17" s="307" t="e">
        <f ca="1">INDEX(INDIRECT("Tbl_metadata[Category Table names]"),MATCH(Tbl_Calculator[[#This Row],[Business Area]],INDIRECT("Tbl_metadata[Types]",0)))</f>
        <v>#N/A</v>
      </c>
      <c r="L217" s="307" t="e">
        <f ca="1">INDEX(INDIRECT("Tbl_metadata[FabricType Table names]"),MATCH(Tbl_Calculator[[#This Row],[Business Area]],INDIRECT("Tbl_metadata[Types]",0)))</f>
        <v>#N/A</v>
      </c>
      <c r="M21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17" s="309">
        <f>IFERROR(INDEX(Tbl_AvgPercCotton[Average % Cotton],MATCH(Tbl_Calculator[[#This Row],[% Cotton in Blend
(Estimated Cotton %)]],Tbl_AvgPercCotton[Blends],0)),0)</f>
        <v>0</v>
      </c>
      <c r="O217" s="307" t="str">
        <f>CONCATENATE(Tbl_Calculator[[#This Row],[Product Category]],"|",Tbl_Calculator[[#This Row],[Product]])</f>
        <v>|</v>
      </c>
      <c r="P217" s="310">
        <f ca="1">IF(AND(Tbl_Calculator[[#This Row],[Number 
Purchased or Sold
(Individual item)]]&gt;0,Tbl_Calculator[[#This Row],[Weight of Cotton Fibre
(Kg)]]=0),0,1)</f>
        <v>1</v>
      </c>
      <c r="Q217" s="274"/>
      <c r="R217" s="274"/>
      <c r="S217" s="274"/>
      <c r="T217" s="274"/>
      <c r="U217" s="274"/>
      <c r="V217" s="274"/>
      <c r="W217" s="274"/>
    </row>
    <row r="218" spans="1:23">
      <c r="A218" s="302"/>
      <c r="B218" s="343"/>
      <c r="C218" s="343"/>
      <c r="D218" s="343"/>
      <c r="E218" s="343"/>
      <c r="F218" s="344">
        <f>IFERROR(INDEX(Tbl_ProductList[Product Weight (g)],MATCH(Tbl_Calculator[[#This Row],[Weight Lookup]],Tbl_ProductList[Product Weight Lookup],0)),0)</f>
        <v>0</v>
      </c>
      <c r="G218" s="345"/>
      <c r="H218" s="346"/>
      <c r="I218" s="347"/>
      <c r="J21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18" s="307" t="e">
        <f ca="1">INDEX(INDIRECT("Tbl_metadata[Category Table names]"),MATCH(Tbl_Calculator[[#This Row],[Business Area]],INDIRECT("Tbl_metadata[Types]",0)))</f>
        <v>#N/A</v>
      </c>
      <c r="L218" s="307" t="e">
        <f ca="1">INDEX(INDIRECT("Tbl_metadata[FabricType Table names]"),MATCH(Tbl_Calculator[[#This Row],[Business Area]],INDIRECT("Tbl_metadata[Types]",0)))</f>
        <v>#N/A</v>
      </c>
      <c r="M21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18" s="309">
        <f>IFERROR(INDEX(Tbl_AvgPercCotton[Average % Cotton],MATCH(Tbl_Calculator[[#This Row],[% Cotton in Blend
(Estimated Cotton %)]],Tbl_AvgPercCotton[Blends],0)),0)</f>
        <v>0</v>
      </c>
      <c r="O218" s="307" t="str">
        <f>CONCATENATE(Tbl_Calculator[[#This Row],[Product Category]],"|",Tbl_Calculator[[#This Row],[Product]])</f>
        <v>|</v>
      </c>
      <c r="P218" s="310">
        <f ca="1">IF(AND(Tbl_Calculator[[#This Row],[Number 
Purchased or Sold
(Individual item)]]&gt;0,Tbl_Calculator[[#This Row],[Weight of Cotton Fibre
(Kg)]]=0),0,1)</f>
        <v>1</v>
      </c>
      <c r="Q218" s="274"/>
      <c r="R218" s="274"/>
      <c r="S218" s="274"/>
      <c r="T218" s="274"/>
      <c r="U218" s="274"/>
      <c r="V218" s="274"/>
      <c r="W218" s="274"/>
    </row>
    <row r="219" spans="1:23">
      <c r="A219" s="302"/>
      <c r="B219" s="348"/>
      <c r="C219" s="348"/>
      <c r="D219" s="348"/>
      <c r="E219" s="348"/>
      <c r="F219" s="349">
        <f>IFERROR(INDEX(Tbl_ProductList[Product Weight (g)],MATCH(Tbl_Calculator[[#This Row],[Weight Lookup]],Tbl_ProductList[Product Weight Lookup],0)),0)</f>
        <v>0</v>
      </c>
      <c r="G219" s="350"/>
      <c r="H219" s="351"/>
      <c r="I219" s="352"/>
      <c r="J21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19" s="307" t="e">
        <f ca="1">INDEX(INDIRECT("Tbl_metadata[Category Table names]"),MATCH(Tbl_Calculator[[#This Row],[Business Area]],INDIRECT("Tbl_metadata[Types]",0)))</f>
        <v>#N/A</v>
      </c>
      <c r="L219" s="307" t="e">
        <f ca="1">INDEX(INDIRECT("Tbl_metadata[FabricType Table names]"),MATCH(Tbl_Calculator[[#This Row],[Business Area]],INDIRECT("Tbl_metadata[Types]",0)))</f>
        <v>#N/A</v>
      </c>
      <c r="M21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19" s="309">
        <f>IFERROR(INDEX(Tbl_AvgPercCotton[Average % Cotton],MATCH(Tbl_Calculator[[#This Row],[% Cotton in Blend
(Estimated Cotton %)]],Tbl_AvgPercCotton[Blends],0)),0)</f>
        <v>0</v>
      </c>
      <c r="O219" s="307" t="str">
        <f>CONCATENATE(Tbl_Calculator[[#This Row],[Product Category]],"|",Tbl_Calculator[[#This Row],[Product]])</f>
        <v>|</v>
      </c>
      <c r="P219" s="310">
        <f ca="1">IF(AND(Tbl_Calculator[[#This Row],[Number 
Purchased or Sold
(Individual item)]]&gt;0,Tbl_Calculator[[#This Row],[Weight of Cotton Fibre
(Kg)]]=0),0,1)</f>
        <v>1</v>
      </c>
      <c r="Q219" s="274"/>
      <c r="R219" s="274"/>
      <c r="S219" s="274"/>
      <c r="T219" s="274"/>
      <c r="U219" s="274"/>
      <c r="V219" s="274"/>
      <c r="W219" s="274"/>
    </row>
    <row r="220" spans="1:23">
      <c r="A220" s="302"/>
      <c r="B220" s="343"/>
      <c r="C220" s="343"/>
      <c r="D220" s="343"/>
      <c r="E220" s="343"/>
      <c r="F220" s="344">
        <f>IFERROR(INDEX(Tbl_ProductList[Product Weight (g)],MATCH(Tbl_Calculator[[#This Row],[Weight Lookup]],Tbl_ProductList[Product Weight Lookup],0)),0)</f>
        <v>0</v>
      </c>
      <c r="G220" s="345"/>
      <c r="H220" s="346"/>
      <c r="I220" s="347"/>
      <c r="J22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20" s="307" t="e">
        <f ca="1">INDEX(INDIRECT("Tbl_metadata[Category Table names]"),MATCH(Tbl_Calculator[[#This Row],[Business Area]],INDIRECT("Tbl_metadata[Types]",0)))</f>
        <v>#N/A</v>
      </c>
      <c r="L220" s="307" t="e">
        <f ca="1">INDEX(INDIRECT("Tbl_metadata[FabricType Table names]"),MATCH(Tbl_Calculator[[#This Row],[Business Area]],INDIRECT("Tbl_metadata[Types]",0)))</f>
        <v>#N/A</v>
      </c>
      <c r="M22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20" s="309">
        <f>IFERROR(INDEX(Tbl_AvgPercCotton[Average % Cotton],MATCH(Tbl_Calculator[[#This Row],[% Cotton in Blend
(Estimated Cotton %)]],Tbl_AvgPercCotton[Blends],0)),0)</f>
        <v>0</v>
      </c>
      <c r="O220" s="307" t="str">
        <f>CONCATENATE(Tbl_Calculator[[#This Row],[Product Category]],"|",Tbl_Calculator[[#This Row],[Product]])</f>
        <v>|</v>
      </c>
      <c r="P220" s="310">
        <f ca="1">IF(AND(Tbl_Calculator[[#This Row],[Number 
Purchased or Sold
(Individual item)]]&gt;0,Tbl_Calculator[[#This Row],[Weight of Cotton Fibre
(Kg)]]=0),0,1)</f>
        <v>1</v>
      </c>
      <c r="Q220" s="274"/>
      <c r="R220" s="274"/>
      <c r="S220" s="274"/>
      <c r="T220" s="274"/>
      <c r="U220" s="274"/>
      <c r="V220" s="274"/>
      <c r="W220" s="274"/>
    </row>
    <row r="221" spans="1:23">
      <c r="A221" s="302"/>
      <c r="B221" s="348"/>
      <c r="C221" s="348"/>
      <c r="D221" s="348"/>
      <c r="E221" s="348"/>
      <c r="F221" s="349">
        <f>IFERROR(INDEX(Tbl_ProductList[Product Weight (g)],MATCH(Tbl_Calculator[[#This Row],[Weight Lookup]],Tbl_ProductList[Product Weight Lookup],0)),0)</f>
        <v>0</v>
      </c>
      <c r="G221" s="350"/>
      <c r="H221" s="351"/>
      <c r="I221" s="352"/>
      <c r="J22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21" s="307" t="e">
        <f ca="1">INDEX(INDIRECT("Tbl_metadata[Category Table names]"),MATCH(Tbl_Calculator[[#This Row],[Business Area]],INDIRECT("Tbl_metadata[Types]",0)))</f>
        <v>#N/A</v>
      </c>
      <c r="L221" s="307" t="e">
        <f ca="1">INDEX(INDIRECT("Tbl_metadata[FabricType Table names]"),MATCH(Tbl_Calculator[[#This Row],[Business Area]],INDIRECT("Tbl_metadata[Types]",0)))</f>
        <v>#N/A</v>
      </c>
      <c r="M22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21" s="309">
        <f>IFERROR(INDEX(Tbl_AvgPercCotton[Average % Cotton],MATCH(Tbl_Calculator[[#This Row],[% Cotton in Blend
(Estimated Cotton %)]],Tbl_AvgPercCotton[Blends],0)),0)</f>
        <v>0</v>
      </c>
      <c r="O221" s="307" t="str">
        <f>CONCATENATE(Tbl_Calculator[[#This Row],[Product Category]],"|",Tbl_Calculator[[#This Row],[Product]])</f>
        <v>|</v>
      </c>
      <c r="P221" s="310">
        <f ca="1">IF(AND(Tbl_Calculator[[#This Row],[Number 
Purchased or Sold
(Individual item)]]&gt;0,Tbl_Calculator[[#This Row],[Weight of Cotton Fibre
(Kg)]]=0),0,1)</f>
        <v>1</v>
      </c>
      <c r="Q221" s="274"/>
      <c r="R221" s="274"/>
      <c r="S221" s="274"/>
      <c r="T221" s="274"/>
      <c r="U221" s="274"/>
      <c r="V221" s="274"/>
      <c r="W221" s="274"/>
    </row>
    <row r="222" spans="1:23">
      <c r="A222" s="302"/>
      <c r="B222" s="343"/>
      <c r="C222" s="343"/>
      <c r="D222" s="343"/>
      <c r="E222" s="343"/>
      <c r="F222" s="344">
        <f>IFERROR(INDEX(Tbl_ProductList[Product Weight (g)],MATCH(Tbl_Calculator[[#This Row],[Weight Lookup]],Tbl_ProductList[Product Weight Lookup],0)),0)</f>
        <v>0</v>
      </c>
      <c r="G222" s="345"/>
      <c r="H222" s="346"/>
      <c r="I222" s="347"/>
      <c r="J22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22" s="307" t="e">
        <f ca="1">INDEX(INDIRECT("Tbl_metadata[Category Table names]"),MATCH(Tbl_Calculator[[#This Row],[Business Area]],INDIRECT("Tbl_metadata[Types]",0)))</f>
        <v>#N/A</v>
      </c>
      <c r="L222" s="307" t="e">
        <f ca="1">INDEX(INDIRECT("Tbl_metadata[FabricType Table names]"),MATCH(Tbl_Calculator[[#This Row],[Business Area]],INDIRECT("Tbl_metadata[Types]",0)))</f>
        <v>#N/A</v>
      </c>
      <c r="M22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22" s="309">
        <f>IFERROR(INDEX(Tbl_AvgPercCotton[Average % Cotton],MATCH(Tbl_Calculator[[#This Row],[% Cotton in Blend
(Estimated Cotton %)]],Tbl_AvgPercCotton[Blends],0)),0)</f>
        <v>0</v>
      </c>
      <c r="O222" s="307" t="str">
        <f>CONCATENATE(Tbl_Calculator[[#This Row],[Product Category]],"|",Tbl_Calculator[[#This Row],[Product]])</f>
        <v>|</v>
      </c>
      <c r="P222" s="310">
        <f ca="1">IF(AND(Tbl_Calculator[[#This Row],[Number 
Purchased or Sold
(Individual item)]]&gt;0,Tbl_Calculator[[#This Row],[Weight of Cotton Fibre
(Kg)]]=0),0,1)</f>
        <v>1</v>
      </c>
      <c r="Q222" s="274"/>
      <c r="R222" s="274"/>
      <c r="S222" s="274"/>
      <c r="T222" s="274"/>
      <c r="U222" s="274"/>
      <c r="V222" s="274"/>
      <c r="W222" s="274"/>
    </row>
    <row r="223" spans="1:23">
      <c r="A223" s="302"/>
      <c r="B223" s="348"/>
      <c r="C223" s="348"/>
      <c r="D223" s="348"/>
      <c r="E223" s="348"/>
      <c r="F223" s="349">
        <f>IFERROR(INDEX(Tbl_ProductList[Product Weight (g)],MATCH(Tbl_Calculator[[#This Row],[Weight Lookup]],Tbl_ProductList[Product Weight Lookup],0)),0)</f>
        <v>0</v>
      </c>
      <c r="G223" s="350"/>
      <c r="H223" s="351"/>
      <c r="I223" s="352"/>
      <c r="J22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23" s="307" t="e">
        <f ca="1">INDEX(INDIRECT("Tbl_metadata[Category Table names]"),MATCH(Tbl_Calculator[[#This Row],[Business Area]],INDIRECT("Tbl_metadata[Types]",0)))</f>
        <v>#N/A</v>
      </c>
      <c r="L223" s="307" t="e">
        <f ca="1">INDEX(INDIRECT("Tbl_metadata[FabricType Table names]"),MATCH(Tbl_Calculator[[#This Row],[Business Area]],INDIRECT("Tbl_metadata[Types]",0)))</f>
        <v>#N/A</v>
      </c>
      <c r="M22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23" s="309">
        <f>IFERROR(INDEX(Tbl_AvgPercCotton[Average % Cotton],MATCH(Tbl_Calculator[[#This Row],[% Cotton in Blend
(Estimated Cotton %)]],Tbl_AvgPercCotton[Blends],0)),0)</f>
        <v>0</v>
      </c>
      <c r="O223" s="307" t="str">
        <f>CONCATENATE(Tbl_Calculator[[#This Row],[Product Category]],"|",Tbl_Calculator[[#This Row],[Product]])</f>
        <v>|</v>
      </c>
      <c r="P223" s="310">
        <f ca="1">IF(AND(Tbl_Calculator[[#This Row],[Number 
Purchased or Sold
(Individual item)]]&gt;0,Tbl_Calculator[[#This Row],[Weight of Cotton Fibre
(Kg)]]=0),0,1)</f>
        <v>1</v>
      </c>
      <c r="Q223" s="274"/>
      <c r="R223" s="274"/>
      <c r="S223" s="274"/>
      <c r="T223" s="274"/>
      <c r="U223" s="274"/>
      <c r="V223" s="274"/>
      <c r="W223" s="274"/>
    </row>
    <row r="224" spans="1:23">
      <c r="A224" s="302"/>
      <c r="B224" s="343"/>
      <c r="C224" s="343"/>
      <c r="D224" s="343"/>
      <c r="E224" s="343"/>
      <c r="F224" s="344">
        <f>IFERROR(INDEX(Tbl_ProductList[Product Weight (g)],MATCH(Tbl_Calculator[[#This Row],[Weight Lookup]],Tbl_ProductList[Product Weight Lookup],0)),0)</f>
        <v>0</v>
      </c>
      <c r="G224" s="345"/>
      <c r="H224" s="346"/>
      <c r="I224" s="347"/>
      <c r="J22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24" s="307" t="e">
        <f ca="1">INDEX(INDIRECT("Tbl_metadata[Category Table names]"),MATCH(Tbl_Calculator[[#This Row],[Business Area]],INDIRECT("Tbl_metadata[Types]",0)))</f>
        <v>#N/A</v>
      </c>
      <c r="L224" s="307" t="e">
        <f ca="1">INDEX(INDIRECT("Tbl_metadata[FabricType Table names]"),MATCH(Tbl_Calculator[[#This Row],[Business Area]],INDIRECT("Tbl_metadata[Types]",0)))</f>
        <v>#N/A</v>
      </c>
      <c r="M22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24" s="309">
        <f>IFERROR(INDEX(Tbl_AvgPercCotton[Average % Cotton],MATCH(Tbl_Calculator[[#This Row],[% Cotton in Blend
(Estimated Cotton %)]],Tbl_AvgPercCotton[Blends],0)),0)</f>
        <v>0</v>
      </c>
      <c r="O224" s="307" t="str">
        <f>CONCATENATE(Tbl_Calculator[[#This Row],[Product Category]],"|",Tbl_Calculator[[#This Row],[Product]])</f>
        <v>|</v>
      </c>
      <c r="P224" s="310">
        <f ca="1">IF(AND(Tbl_Calculator[[#This Row],[Number 
Purchased or Sold
(Individual item)]]&gt;0,Tbl_Calculator[[#This Row],[Weight of Cotton Fibre
(Kg)]]=0),0,1)</f>
        <v>1</v>
      </c>
      <c r="Q224" s="274"/>
      <c r="R224" s="274"/>
      <c r="S224" s="274"/>
      <c r="T224" s="274"/>
      <c r="U224" s="274"/>
      <c r="V224" s="274"/>
      <c r="W224" s="274"/>
    </row>
    <row r="225" spans="1:23">
      <c r="A225" s="302"/>
      <c r="B225" s="348"/>
      <c r="C225" s="348"/>
      <c r="D225" s="348"/>
      <c r="E225" s="348"/>
      <c r="F225" s="349">
        <f>IFERROR(INDEX(Tbl_ProductList[Product Weight (g)],MATCH(Tbl_Calculator[[#This Row],[Weight Lookup]],Tbl_ProductList[Product Weight Lookup],0)),0)</f>
        <v>0</v>
      </c>
      <c r="G225" s="350"/>
      <c r="H225" s="351"/>
      <c r="I225" s="352"/>
      <c r="J22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25" s="307" t="e">
        <f ca="1">INDEX(INDIRECT("Tbl_metadata[Category Table names]"),MATCH(Tbl_Calculator[[#This Row],[Business Area]],INDIRECT("Tbl_metadata[Types]",0)))</f>
        <v>#N/A</v>
      </c>
      <c r="L225" s="307" t="e">
        <f ca="1">INDEX(INDIRECT("Tbl_metadata[FabricType Table names]"),MATCH(Tbl_Calculator[[#This Row],[Business Area]],INDIRECT("Tbl_metadata[Types]",0)))</f>
        <v>#N/A</v>
      </c>
      <c r="M22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25" s="309">
        <f>IFERROR(INDEX(Tbl_AvgPercCotton[Average % Cotton],MATCH(Tbl_Calculator[[#This Row],[% Cotton in Blend
(Estimated Cotton %)]],Tbl_AvgPercCotton[Blends],0)),0)</f>
        <v>0</v>
      </c>
      <c r="O225" s="307" t="str">
        <f>CONCATENATE(Tbl_Calculator[[#This Row],[Product Category]],"|",Tbl_Calculator[[#This Row],[Product]])</f>
        <v>|</v>
      </c>
      <c r="P225" s="310">
        <f ca="1">IF(AND(Tbl_Calculator[[#This Row],[Number 
Purchased or Sold
(Individual item)]]&gt;0,Tbl_Calculator[[#This Row],[Weight of Cotton Fibre
(Kg)]]=0),0,1)</f>
        <v>1</v>
      </c>
      <c r="Q225" s="274"/>
      <c r="R225" s="274"/>
      <c r="S225" s="274"/>
      <c r="T225" s="274"/>
      <c r="U225" s="274"/>
      <c r="V225" s="274"/>
      <c r="W225" s="274"/>
    </row>
    <row r="226" spans="1:23">
      <c r="A226" s="302"/>
      <c r="B226" s="343"/>
      <c r="C226" s="343"/>
      <c r="D226" s="343"/>
      <c r="E226" s="343"/>
      <c r="F226" s="344">
        <f>IFERROR(INDEX(Tbl_ProductList[Product Weight (g)],MATCH(Tbl_Calculator[[#This Row],[Weight Lookup]],Tbl_ProductList[Product Weight Lookup],0)),0)</f>
        <v>0</v>
      </c>
      <c r="G226" s="345"/>
      <c r="H226" s="346"/>
      <c r="I226" s="347"/>
      <c r="J22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26" s="307" t="e">
        <f ca="1">INDEX(INDIRECT("Tbl_metadata[Category Table names]"),MATCH(Tbl_Calculator[[#This Row],[Business Area]],INDIRECT("Tbl_metadata[Types]",0)))</f>
        <v>#N/A</v>
      </c>
      <c r="L226" s="307" t="e">
        <f ca="1">INDEX(INDIRECT("Tbl_metadata[FabricType Table names]"),MATCH(Tbl_Calculator[[#This Row],[Business Area]],INDIRECT("Tbl_metadata[Types]",0)))</f>
        <v>#N/A</v>
      </c>
      <c r="M22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26" s="309">
        <f>IFERROR(INDEX(Tbl_AvgPercCotton[Average % Cotton],MATCH(Tbl_Calculator[[#This Row],[% Cotton in Blend
(Estimated Cotton %)]],Tbl_AvgPercCotton[Blends],0)),0)</f>
        <v>0</v>
      </c>
      <c r="O226" s="307" t="str">
        <f>CONCATENATE(Tbl_Calculator[[#This Row],[Product Category]],"|",Tbl_Calculator[[#This Row],[Product]])</f>
        <v>|</v>
      </c>
      <c r="P226" s="310">
        <f ca="1">IF(AND(Tbl_Calculator[[#This Row],[Number 
Purchased or Sold
(Individual item)]]&gt;0,Tbl_Calculator[[#This Row],[Weight of Cotton Fibre
(Kg)]]=0),0,1)</f>
        <v>1</v>
      </c>
      <c r="Q226" s="274"/>
      <c r="R226" s="274"/>
      <c r="S226" s="274"/>
      <c r="T226" s="274"/>
      <c r="U226" s="274"/>
      <c r="V226" s="274"/>
      <c r="W226" s="274"/>
    </row>
    <row r="227" spans="1:23">
      <c r="A227" s="302"/>
      <c r="B227" s="348"/>
      <c r="C227" s="348"/>
      <c r="D227" s="348"/>
      <c r="E227" s="348"/>
      <c r="F227" s="349">
        <f>IFERROR(INDEX(Tbl_ProductList[Product Weight (g)],MATCH(Tbl_Calculator[[#This Row],[Weight Lookup]],Tbl_ProductList[Product Weight Lookup],0)),0)</f>
        <v>0</v>
      </c>
      <c r="G227" s="350"/>
      <c r="H227" s="351"/>
      <c r="I227" s="352"/>
      <c r="J22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27" s="307" t="e">
        <f ca="1">INDEX(INDIRECT("Tbl_metadata[Category Table names]"),MATCH(Tbl_Calculator[[#This Row],[Business Area]],INDIRECT("Tbl_metadata[Types]",0)))</f>
        <v>#N/A</v>
      </c>
      <c r="L227" s="307" t="e">
        <f ca="1">INDEX(INDIRECT("Tbl_metadata[FabricType Table names]"),MATCH(Tbl_Calculator[[#This Row],[Business Area]],INDIRECT("Tbl_metadata[Types]",0)))</f>
        <v>#N/A</v>
      </c>
      <c r="M22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27" s="309">
        <f>IFERROR(INDEX(Tbl_AvgPercCotton[Average % Cotton],MATCH(Tbl_Calculator[[#This Row],[% Cotton in Blend
(Estimated Cotton %)]],Tbl_AvgPercCotton[Blends],0)),0)</f>
        <v>0</v>
      </c>
      <c r="O227" s="307" t="str">
        <f>CONCATENATE(Tbl_Calculator[[#This Row],[Product Category]],"|",Tbl_Calculator[[#This Row],[Product]])</f>
        <v>|</v>
      </c>
      <c r="P227" s="310">
        <f ca="1">IF(AND(Tbl_Calculator[[#This Row],[Number 
Purchased or Sold
(Individual item)]]&gt;0,Tbl_Calculator[[#This Row],[Weight of Cotton Fibre
(Kg)]]=0),0,1)</f>
        <v>1</v>
      </c>
      <c r="Q227" s="274"/>
      <c r="R227" s="274"/>
      <c r="S227" s="274"/>
      <c r="T227" s="274"/>
      <c r="U227" s="274"/>
      <c r="V227" s="274"/>
      <c r="W227" s="274"/>
    </row>
    <row r="228" spans="1:23">
      <c r="A228" s="302"/>
      <c r="B228" s="343"/>
      <c r="C228" s="343"/>
      <c r="D228" s="343"/>
      <c r="E228" s="343"/>
      <c r="F228" s="344">
        <f>IFERROR(INDEX(Tbl_ProductList[Product Weight (g)],MATCH(Tbl_Calculator[[#This Row],[Weight Lookup]],Tbl_ProductList[Product Weight Lookup],0)),0)</f>
        <v>0</v>
      </c>
      <c r="G228" s="345"/>
      <c r="H228" s="346"/>
      <c r="I228" s="347"/>
      <c r="J22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28" s="307" t="e">
        <f ca="1">INDEX(INDIRECT("Tbl_metadata[Category Table names]"),MATCH(Tbl_Calculator[[#This Row],[Business Area]],INDIRECT("Tbl_metadata[Types]",0)))</f>
        <v>#N/A</v>
      </c>
      <c r="L228" s="307" t="e">
        <f ca="1">INDEX(INDIRECT("Tbl_metadata[FabricType Table names]"),MATCH(Tbl_Calculator[[#This Row],[Business Area]],INDIRECT("Tbl_metadata[Types]",0)))</f>
        <v>#N/A</v>
      </c>
      <c r="M22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28" s="309">
        <f>IFERROR(INDEX(Tbl_AvgPercCotton[Average % Cotton],MATCH(Tbl_Calculator[[#This Row],[% Cotton in Blend
(Estimated Cotton %)]],Tbl_AvgPercCotton[Blends],0)),0)</f>
        <v>0</v>
      </c>
      <c r="O228" s="307" t="str">
        <f>CONCATENATE(Tbl_Calculator[[#This Row],[Product Category]],"|",Tbl_Calculator[[#This Row],[Product]])</f>
        <v>|</v>
      </c>
      <c r="P228" s="310">
        <f ca="1">IF(AND(Tbl_Calculator[[#This Row],[Number 
Purchased or Sold
(Individual item)]]&gt;0,Tbl_Calculator[[#This Row],[Weight of Cotton Fibre
(Kg)]]=0),0,1)</f>
        <v>1</v>
      </c>
      <c r="Q228" s="274"/>
      <c r="R228" s="274"/>
      <c r="S228" s="274"/>
      <c r="T228" s="274"/>
      <c r="U228" s="274"/>
      <c r="V228" s="274"/>
      <c r="W228" s="274"/>
    </row>
    <row r="229" spans="1:23">
      <c r="A229" s="302"/>
      <c r="B229" s="348"/>
      <c r="C229" s="348"/>
      <c r="D229" s="348"/>
      <c r="E229" s="348"/>
      <c r="F229" s="349">
        <f>IFERROR(INDEX(Tbl_ProductList[Product Weight (g)],MATCH(Tbl_Calculator[[#This Row],[Weight Lookup]],Tbl_ProductList[Product Weight Lookup],0)),0)</f>
        <v>0</v>
      </c>
      <c r="G229" s="350"/>
      <c r="H229" s="351"/>
      <c r="I229" s="352"/>
      <c r="J22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29" s="307" t="e">
        <f ca="1">INDEX(INDIRECT("Tbl_metadata[Category Table names]"),MATCH(Tbl_Calculator[[#This Row],[Business Area]],INDIRECT("Tbl_metadata[Types]",0)))</f>
        <v>#N/A</v>
      </c>
      <c r="L229" s="307" t="e">
        <f ca="1">INDEX(INDIRECT("Tbl_metadata[FabricType Table names]"),MATCH(Tbl_Calculator[[#This Row],[Business Area]],INDIRECT("Tbl_metadata[Types]",0)))</f>
        <v>#N/A</v>
      </c>
      <c r="M22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29" s="309">
        <f>IFERROR(INDEX(Tbl_AvgPercCotton[Average % Cotton],MATCH(Tbl_Calculator[[#This Row],[% Cotton in Blend
(Estimated Cotton %)]],Tbl_AvgPercCotton[Blends],0)),0)</f>
        <v>0</v>
      </c>
      <c r="O229" s="307" t="str">
        <f>CONCATENATE(Tbl_Calculator[[#This Row],[Product Category]],"|",Tbl_Calculator[[#This Row],[Product]])</f>
        <v>|</v>
      </c>
      <c r="P229" s="310">
        <f ca="1">IF(AND(Tbl_Calculator[[#This Row],[Number 
Purchased or Sold
(Individual item)]]&gt;0,Tbl_Calculator[[#This Row],[Weight of Cotton Fibre
(Kg)]]=0),0,1)</f>
        <v>1</v>
      </c>
      <c r="Q229" s="274"/>
      <c r="R229" s="274"/>
      <c r="S229" s="274"/>
      <c r="T229" s="274"/>
      <c r="U229" s="274"/>
      <c r="V229" s="274"/>
      <c r="W229" s="274"/>
    </row>
    <row r="230" spans="1:23">
      <c r="A230" s="302"/>
      <c r="B230" s="343"/>
      <c r="C230" s="343"/>
      <c r="D230" s="343"/>
      <c r="E230" s="343"/>
      <c r="F230" s="344">
        <f>IFERROR(INDEX(Tbl_ProductList[Product Weight (g)],MATCH(Tbl_Calculator[[#This Row],[Weight Lookup]],Tbl_ProductList[Product Weight Lookup],0)),0)</f>
        <v>0</v>
      </c>
      <c r="G230" s="345"/>
      <c r="H230" s="346"/>
      <c r="I230" s="347"/>
      <c r="J23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30" s="307" t="e">
        <f ca="1">INDEX(INDIRECT("Tbl_metadata[Category Table names]"),MATCH(Tbl_Calculator[[#This Row],[Business Area]],INDIRECT("Tbl_metadata[Types]",0)))</f>
        <v>#N/A</v>
      </c>
      <c r="L230" s="307" t="e">
        <f ca="1">INDEX(INDIRECT("Tbl_metadata[FabricType Table names]"),MATCH(Tbl_Calculator[[#This Row],[Business Area]],INDIRECT("Tbl_metadata[Types]",0)))</f>
        <v>#N/A</v>
      </c>
      <c r="M23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30" s="309">
        <f>IFERROR(INDEX(Tbl_AvgPercCotton[Average % Cotton],MATCH(Tbl_Calculator[[#This Row],[% Cotton in Blend
(Estimated Cotton %)]],Tbl_AvgPercCotton[Blends],0)),0)</f>
        <v>0</v>
      </c>
      <c r="O230" s="307" t="str">
        <f>CONCATENATE(Tbl_Calculator[[#This Row],[Product Category]],"|",Tbl_Calculator[[#This Row],[Product]])</f>
        <v>|</v>
      </c>
      <c r="P230" s="310">
        <f ca="1">IF(AND(Tbl_Calculator[[#This Row],[Number 
Purchased or Sold
(Individual item)]]&gt;0,Tbl_Calculator[[#This Row],[Weight of Cotton Fibre
(Kg)]]=0),0,1)</f>
        <v>1</v>
      </c>
      <c r="Q230" s="274"/>
      <c r="R230" s="274"/>
      <c r="S230" s="274"/>
      <c r="T230" s="274"/>
      <c r="U230" s="274"/>
      <c r="V230" s="274"/>
      <c r="W230" s="274"/>
    </row>
    <row r="231" spans="1:23">
      <c r="A231" s="302"/>
      <c r="B231" s="348"/>
      <c r="C231" s="348"/>
      <c r="D231" s="348"/>
      <c r="E231" s="348"/>
      <c r="F231" s="349">
        <f>IFERROR(INDEX(Tbl_ProductList[Product Weight (g)],MATCH(Tbl_Calculator[[#This Row],[Weight Lookup]],Tbl_ProductList[Product Weight Lookup],0)),0)</f>
        <v>0</v>
      </c>
      <c r="G231" s="350"/>
      <c r="H231" s="351"/>
      <c r="I231" s="352"/>
      <c r="J23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31" s="307" t="e">
        <f ca="1">INDEX(INDIRECT("Tbl_metadata[Category Table names]"),MATCH(Tbl_Calculator[[#This Row],[Business Area]],INDIRECT("Tbl_metadata[Types]",0)))</f>
        <v>#N/A</v>
      </c>
      <c r="L231" s="307" t="e">
        <f ca="1">INDEX(INDIRECT("Tbl_metadata[FabricType Table names]"),MATCH(Tbl_Calculator[[#This Row],[Business Area]],INDIRECT("Tbl_metadata[Types]",0)))</f>
        <v>#N/A</v>
      </c>
      <c r="M23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31" s="309">
        <f>IFERROR(INDEX(Tbl_AvgPercCotton[Average % Cotton],MATCH(Tbl_Calculator[[#This Row],[% Cotton in Blend
(Estimated Cotton %)]],Tbl_AvgPercCotton[Blends],0)),0)</f>
        <v>0</v>
      </c>
      <c r="O231" s="307" t="str">
        <f>CONCATENATE(Tbl_Calculator[[#This Row],[Product Category]],"|",Tbl_Calculator[[#This Row],[Product]])</f>
        <v>|</v>
      </c>
      <c r="P231" s="310">
        <f ca="1">IF(AND(Tbl_Calculator[[#This Row],[Number 
Purchased or Sold
(Individual item)]]&gt;0,Tbl_Calculator[[#This Row],[Weight of Cotton Fibre
(Kg)]]=0),0,1)</f>
        <v>1</v>
      </c>
      <c r="Q231" s="274"/>
      <c r="R231" s="274"/>
      <c r="S231" s="274"/>
      <c r="T231" s="274"/>
      <c r="U231" s="274"/>
      <c r="V231" s="274"/>
      <c r="W231" s="274"/>
    </row>
    <row r="232" spans="1:23">
      <c r="A232" s="302"/>
      <c r="B232" s="343"/>
      <c r="C232" s="343"/>
      <c r="D232" s="343"/>
      <c r="E232" s="343"/>
      <c r="F232" s="344">
        <f>IFERROR(INDEX(Tbl_ProductList[Product Weight (g)],MATCH(Tbl_Calculator[[#This Row],[Weight Lookup]],Tbl_ProductList[Product Weight Lookup],0)),0)</f>
        <v>0</v>
      </c>
      <c r="G232" s="345"/>
      <c r="H232" s="346"/>
      <c r="I232" s="347"/>
      <c r="J23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32" s="307" t="e">
        <f ca="1">INDEX(INDIRECT("Tbl_metadata[Category Table names]"),MATCH(Tbl_Calculator[[#This Row],[Business Area]],INDIRECT("Tbl_metadata[Types]",0)))</f>
        <v>#N/A</v>
      </c>
      <c r="L232" s="307" t="e">
        <f ca="1">INDEX(INDIRECT("Tbl_metadata[FabricType Table names]"),MATCH(Tbl_Calculator[[#This Row],[Business Area]],INDIRECT("Tbl_metadata[Types]",0)))</f>
        <v>#N/A</v>
      </c>
      <c r="M23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32" s="309">
        <f>IFERROR(INDEX(Tbl_AvgPercCotton[Average % Cotton],MATCH(Tbl_Calculator[[#This Row],[% Cotton in Blend
(Estimated Cotton %)]],Tbl_AvgPercCotton[Blends],0)),0)</f>
        <v>0</v>
      </c>
      <c r="O232" s="307" t="str">
        <f>CONCATENATE(Tbl_Calculator[[#This Row],[Product Category]],"|",Tbl_Calculator[[#This Row],[Product]])</f>
        <v>|</v>
      </c>
      <c r="P232" s="310">
        <f ca="1">IF(AND(Tbl_Calculator[[#This Row],[Number 
Purchased or Sold
(Individual item)]]&gt;0,Tbl_Calculator[[#This Row],[Weight of Cotton Fibre
(Kg)]]=0),0,1)</f>
        <v>1</v>
      </c>
      <c r="Q232" s="274"/>
      <c r="R232" s="274"/>
      <c r="S232" s="274"/>
      <c r="T232" s="274"/>
      <c r="U232" s="274"/>
      <c r="V232" s="274"/>
      <c r="W232" s="274"/>
    </row>
    <row r="233" spans="1:23">
      <c r="A233" s="302"/>
      <c r="B233" s="348"/>
      <c r="C233" s="348"/>
      <c r="D233" s="348"/>
      <c r="E233" s="348"/>
      <c r="F233" s="349">
        <f>IFERROR(INDEX(Tbl_ProductList[Product Weight (g)],MATCH(Tbl_Calculator[[#This Row],[Weight Lookup]],Tbl_ProductList[Product Weight Lookup],0)),0)</f>
        <v>0</v>
      </c>
      <c r="G233" s="350"/>
      <c r="H233" s="351"/>
      <c r="I233" s="352"/>
      <c r="J23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33" s="307" t="e">
        <f ca="1">INDEX(INDIRECT("Tbl_metadata[Category Table names]"),MATCH(Tbl_Calculator[[#This Row],[Business Area]],INDIRECT("Tbl_metadata[Types]",0)))</f>
        <v>#N/A</v>
      </c>
      <c r="L233" s="307" t="e">
        <f ca="1">INDEX(INDIRECT("Tbl_metadata[FabricType Table names]"),MATCH(Tbl_Calculator[[#This Row],[Business Area]],INDIRECT("Tbl_metadata[Types]",0)))</f>
        <v>#N/A</v>
      </c>
      <c r="M23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33" s="309">
        <f>IFERROR(INDEX(Tbl_AvgPercCotton[Average % Cotton],MATCH(Tbl_Calculator[[#This Row],[% Cotton in Blend
(Estimated Cotton %)]],Tbl_AvgPercCotton[Blends],0)),0)</f>
        <v>0</v>
      </c>
      <c r="O233" s="307" t="str">
        <f>CONCATENATE(Tbl_Calculator[[#This Row],[Product Category]],"|",Tbl_Calculator[[#This Row],[Product]])</f>
        <v>|</v>
      </c>
      <c r="P233" s="310">
        <f ca="1">IF(AND(Tbl_Calculator[[#This Row],[Number 
Purchased or Sold
(Individual item)]]&gt;0,Tbl_Calculator[[#This Row],[Weight of Cotton Fibre
(Kg)]]=0),0,1)</f>
        <v>1</v>
      </c>
      <c r="Q233" s="274"/>
      <c r="R233" s="274"/>
      <c r="S233" s="274"/>
      <c r="T233" s="274"/>
      <c r="U233" s="274"/>
      <c r="V233" s="274"/>
      <c r="W233" s="274"/>
    </row>
    <row r="234" spans="1:23">
      <c r="A234" s="302"/>
      <c r="B234" s="343"/>
      <c r="C234" s="343"/>
      <c r="D234" s="343"/>
      <c r="E234" s="343"/>
      <c r="F234" s="344">
        <f>IFERROR(INDEX(Tbl_ProductList[Product Weight (g)],MATCH(Tbl_Calculator[[#This Row],[Weight Lookup]],Tbl_ProductList[Product Weight Lookup],0)),0)</f>
        <v>0</v>
      </c>
      <c r="G234" s="345"/>
      <c r="H234" s="346"/>
      <c r="I234" s="347"/>
      <c r="J23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34" s="307" t="e">
        <f ca="1">INDEX(INDIRECT("Tbl_metadata[Category Table names]"),MATCH(Tbl_Calculator[[#This Row],[Business Area]],INDIRECT("Tbl_metadata[Types]",0)))</f>
        <v>#N/A</v>
      </c>
      <c r="L234" s="307" t="e">
        <f ca="1">INDEX(INDIRECT("Tbl_metadata[FabricType Table names]"),MATCH(Tbl_Calculator[[#This Row],[Business Area]],INDIRECT("Tbl_metadata[Types]",0)))</f>
        <v>#N/A</v>
      </c>
      <c r="M23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34" s="309">
        <f>IFERROR(INDEX(Tbl_AvgPercCotton[Average % Cotton],MATCH(Tbl_Calculator[[#This Row],[% Cotton in Blend
(Estimated Cotton %)]],Tbl_AvgPercCotton[Blends],0)),0)</f>
        <v>0</v>
      </c>
      <c r="O234" s="307" t="str">
        <f>CONCATENATE(Tbl_Calculator[[#This Row],[Product Category]],"|",Tbl_Calculator[[#This Row],[Product]])</f>
        <v>|</v>
      </c>
      <c r="P234" s="310">
        <f ca="1">IF(AND(Tbl_Calculator[[#This Row],[Number 
Purchased or Sold
(Individual item)]]&gt;0,Tbl_Calculator[[#This Row],[Weight of Cotton Fibre
(Kg)]]=0),0,1)</f>
        <v>1</v>
      </c>
      <c r="Q234" s="274"/>
      <c r="R234" s="274"/>
      <c r="S234" s="274"/>
      <c r="T234" s="274"/>
      <c r="U234" s="274"/>
      <c r="V234" s="274"/>
      <c r="W234" s="274"/>
    </row>
    <row r="235" spans="1:23">
      <c r="A235" s="302"/>
      <c r="B235" s="348"/>
      <c r="C235" s="348"/>
      <c r="D235" s="348"/>
      <c r="E235" s="348"/>
      <c r="F235" s="349">
        <f>IFERROR(INDEX(Tbl_ProductList[Product Weight (g)],MATCH(Tbl_Calculator[[#This Row],[Weight Lookup]],Tbl_ProductList[Product Weight Lookup],0)),0)</f>
        <v>0</v>
      </c>
      <c r="G235" s="350"/>
      <c r="H235" s="351"/>
      <c r="I235" s="352"/>
      <c r="J23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35" s="307" t="e">
        <f ca="1">INDEX(INDIRECT("Tbl_metadata[Category Table names]"),MATCH(Tbl_Calculator[[#This Row],[Business Area]],INDIRECT("Tbl_metadata[Types]",0)))</f>
        <v>#N/A</v>
      </c>
      <c r="L235" s="307" t="e">
        <f ca="1">INDEX(INDIRECT("Tbl_metadata[FabricType Table names]"),MATCH(Tbl_Calculator[[#This Row],[Business Area]],INDIRECT("Tbl_metadata[Types]",0)))</f>
        <v>#N/A</v>
      </c>
      <c r="M23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35" s="309">
        <f>IFERROR(INDEX(Tbl_AvgPercCotton[Average % Cotton],MATCH(Tbl_Calculator[[#This Row],[% Cotton in Blend
(Estimated Cotton %)]],Tbl_AvgPercCotton[Blends],0)),0)</f>
        <v>0</v>
      </c>
      <c r="O235" s="307" t="str">
        <f>CONCATENATE(Tbl_Calculator[[#This Row],[Product Category]],"|",Tbl_Calculator[[#This Row],[Product]])</f>
        <v>|</v>
      </c>
      <c r="P235" s="310">
        <f ca="1">IF(AND(Tbl_Calculator[[#This Row],[Number 
Purchased or Sold
(Individual item)]]&gt;0,Tbl_Calculator[[#This Row],[Weight of Cotton Fibre
(Kg)]]=0),0,1)</f>
        <v>1</v>
      </c>
      <c r="Q235" s="274"/>
      <c r="R235" s="274"/>
      <c r="S235" s="274"/>
      <c r="T235" s="274"/>
      <c r="U235" s="274"/>
      <c r="V235" s="274"/>
      <c r="W235" s="274"/>
    </row>
    <row r="236" spans="1:23">
      <c r="A236" s="302"/>
      <c r="B236" s="343"/>
      <c r="C236" s="343"/>
      <c r="D236" s="343"/>
      <c r="E236" s="343"/>
      <c r="F236" s="344">
        <f>IFERROR(INDEX(Tbl_ProductList[Product Weight (g)],MATCH(Tbl_Calculator[[#This Row],[Weight Lookup]],Tbl_ProductList[Product Weight Lookup],0)),0)</f>
        <v>0</v>
      </c>
      <c r="G236" s="345"/>
      <c r="H236" s="346"/>
      <c r="I236" s="347"/>
      <c r="J23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36" s="307" t="e">
        <f ca="1">INDEX(INDIRECT("Tbl_metadata[Category Table names]"),MATCH(Tbl_Calculator[[#This Row],[Business Area]],INDIRECT("Tbl_metadata[Types]",0)))</f>
        <v>#N/A</v>
      </c>
      <c r="L236" s="307" t="e">
        <f ca="1">INDEX(INDIRECT("Tbl_metadata[FabricType Table names]"),MATCH(Tbl_Calculator[[#This Row],[Business Area]],INDIRECT("Tbl_metadata[Types]",0)))</f>
        <v>#N/A</v>
      </c>
      <c r="M23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36" s="309">
        <f>IFERROR(INDEX(Tbl_AvgPercCotton[Average % Cotton],MATCH(Tbl_Calculator[[#This Row],[% Cotton in Blend
(Estimated Cotton %)]],Tbl_AvgPercCotton[Blends],0)),0)</f>
        <v>0</v>
      </c>
      <c r="O236" s="307" t="str">
        <f>CONCATENATE(Tbl_Calculator[[#This Row],[Product Category]],"|",Tbl_Calculator[[#This Row],[Product]])</f>
        <v>|</v>
      </c>
      <c r="P236" s="310">
        <f ca="1">IF(AND(Tbl_Calculator[[#This Row],[Number 
Purchased or Sold
(Individual item)]]&gt;0,Tbl_Calculator[[#This Row],[Weight of Cotton Fibre
(Kg)]]=0),0,1)</f>
        <v>1</v>
      </c>
      <c r="Q236" s="274"/>
      <c r="R236" s="274"/>
      <c r="S236" s="274"/>
      <c r="T236" s="274"/>
      <c r="U236" s="274"/>
      <c r="V236" s="274"/>
      <c r="W236" s="274"/>
    </row>
    <row r="237" spans="1:23">
      <c r="A237" s="302"/>
      <c r="B237" s="348"/>
      <c r="C237" s="348"/>
      <c r="D237" s="348"/>
      <c r="E237" s="348"/>
      <c r="F237" s="349">
        <f>IFERROR(INDEX(Tbl_ProductList[Product Weight (g)],MATCH(Tbl_Calculator[[#This Row],[Weight Lookup]],Tbl_ProductList[Product Weight Lookup],0)),0)</f>
        <v>0</v>
      </c>
      <c r="G237" s="350"/>
      <c r="H237" s="351"/>
      <c r="I237" s="352"/>
      <c r="J23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37" s="307" t="e">
        <f ca="1">INDEX(INDIRECT("Tbl_metadata[Category Table names]"),MATCH(Tbl_Calculator[[#This Row],[Business Area]],INDIRECT("Tbl_metadata[Types]",0)))</f>
        <v>#N/A</v>
      </c>
      <c r="L237" s="307" t="e">
        <f ca="1">INDEX(INDIRECT("Tbl_metadata[FabricType Table names]"),MATCH(Tbl_Calculator[[#This Row],[Business Area]],INDIRECT("Tbl_metadata[Types]",0)))</f>
        <v>#N/A</v>
      </c>
      <c r="M23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37" s="309">
        <f>IFERROR(INDEX(Tbl_AvgPercCotton[Average % Cotton],MATCH(Tbl_Calculator[[#This Row],[% Cotton in Blend
(Estimated Cotton %)]],Tbl_AvgPercCotton[Blends],0)),0)</f>
        <v>0</v>
      </c>
      <c r="O237" s="307" t="str">
        <f>CONCATENATE(Tbl_Calculator[[#This Row],[Product Category]],"|",Tbl_Calculator[[#This Row],[Product]])</f>
        <v>|</v>
      </c>
      <c r="P237" s="310">
        <f ca="1">IF(AND(Tbl_Calculator[[#This Row],[Number 
Purchased or Sold
(Individual item)]]&gt;0,Tbl_Calculator[[#This Row],[Weight of Cotton Fibre
(Kg)]]=0),0,1)</f>
        <v>1</v>
      </c>
      <c r="Q237" s="274"/>
      <c r="R237" s="274"/>
      <c r="S237" s="274"/>
      <c r="T237" s="274"/>
      <c r="U237" s="274"/>
      <c r="V237" s="274"/>
      <c r="W237" s="274"/>
    </row>
    <row r="238" spans="1:23">
      <c r="A238" s="302"/>
      <c r="B238" s="343"/>
      <c r="C238" s="343"/>
      <c r="D238" s="343"/>
      <c r="E238" s="343"/>
      <c r="F238" s="344">
        <f>IFERROR(INDEX(Tbl_ProductList[Product Weight (g)],MATCH(Tbl_Calculator[[#This Row],[Weight Lookup]],Tbl_ProductList[Product Weight Lookup],0)),0)</f>
        <v>0</v>
      </c>
      <c r="G238" s="345"/>
      <c r="H238" s="346"/>
      <c r="I238" s="347"/>
      <c r="J23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38" s="307" t="e">
        <f ca="1">INDEX(INDIRECT("Tbl_metadata[Category Table names]"),MATCH(Tbl_Calculator[[#This Row],[Business Area]],INDIRECT("Tbl_metadata[Types]",0)))</f>
        <v>#N/A</v>
      </c>
      <c r="L238" s="307" t="e">
        <f ca="1">INDEX(INDIRECT("Tbl_metadata[FabricType Table names]"),MATCH(Tbl_Calculator[[#This Row],[Business Area]],INDIRECT("Tbl_metadata[Types]",0)))</f>
        <v>#N/A</v>
      </c>
      <c r="M23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38" s="309">
        <f>IFERROR(INDEX(Tbl_AvgPercCotton[Average % Cotton],MATCH(Tbl_Calculator[[#This Row],[% Cotton in Blend
(Estimated Cotton %)]],Tbl_AvgPercCotton[Blends],0)),0)</f>
        <v>0</v>
      </c>
      <c r="O238" s="307" t="str">
        <f>CONCATENATE(Tbl_Calculator[[#This Row],[Product Category]],"|",Tbl_Calculator[[#This Row],[Product]])</f>
        <v>|</v>
      </c>
      <c r="P238" s="310">
        <f ca="1">IF(AND(Tbl_Calculator[[#This Row],[Number 
Purchased or Sold
(Individual item)]]&gt;0,Tbl_Calculator[[#This Row],[Weight of Cotton Fibre
(Kg)]]=0),0,1)</f>
        <v>1</v>
      </c>
      <c r="Q238" s="274"/>
      <c r="R238" s="274"/>
      <c r="S238" s="274"/>
      <c r="T238" s="274"/>
      <c r="U238" s="274"/>
      <c r="V238" s="274"/>
      <c r="W238" s="274"/>
    </row>
    <row r="239" spans="1:23">
      <c r="A239" s="302"/>
      <c r="B239" s="348"/>
      <c r="C239" s="348"/>
      <c r="D239" s="348"/>
      <c r="E239" s="348"/>
      <c r="F239" s="349">
        <f>IFERROR(INDEX(Tbl_ProductList[Product Weight (g)],MATCH(Tbl_Calculator[[#This Row],[Weight Lookup]],Tbl_ProductList[Product Weight Lookup],0)),0)</f>
        <v>0</v>
      </c>
      <c r="G239" s="350"/>
      <c r="H239" s="351"/>
      <c r="I239" s="352"/>
      <c r="J23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39" s="307" t="e">
        <f ca="1">INDEX(INDIRECT("Tbl_metadata[Category Table names]"),MATCH(Tbl_Calculator[[#This Row],[Business Area]],INDIRECT("Tbl_metadata[Types]",0)))</f>
        <v>#N/A</v>
      </c>
      <c r="L239" s="307" t="e">
        <f ca="1">INDEX(INDIRECT("Tbl_metadata[FabricType Table names]"),MATCH(Tbl_Calculator[[#This Row],[Business Area]],INDIRECT("Tbl_metadata[Types]",0)))</f>
        <v>#N/A</v>
      </c>
      <c r="M23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39" s="309">
        <f>IFERROR(INDEX(Tbl_AvgPercCotton[Average % Cotton],MATCH(Tbl_Calculator[[#This Row],[% Cotton in Blend
(Estimated Cotton %)]],Tbl_AvgPercCotton[Blends],0)),0)</f>
        <v>0</v>
      </c>
      <c r="O239" s="307" t="str">
        <f>CONCATENATE(Tbl_Calculator[[#This Row],[Product Category]],"|",Tbl_Calculator[[#This Row],[Product]])</f>
        <v>|</v>
      </c>
      <c r="P239" s="310">
        <f ca="1">IF(AND(Tbl_Calculator[[#This Row],[Number 
Purchased or Sold
(Individual item)]]&gt;0,Tbl_Calculator[[#This Row],[Weight of Cotton Fibre
(Kg)]]=0),0,1)</f>
        <v>1</v>
      </c>
      <c r="Q239" s="274"/>
      <c r="R239" s="274"/>
      <c r="S239" s="274"/>
      <c r="T239" s="274"/>
      <c r="U239" s="274"/>
      <c r="V239" s="274"/>
      <c r="W239" s="274"/>
    </row>
    <row r="240" spans="1:23">
      <c r="A240" s="302"/>
      <c r="B240" s="343"/>
      <c r="C240" s="343"/>
      <c r="D240" s="343"/>
      <c r="E240" s="343"/>
      <c r="F240" s="344">
        <f>IFERROR(INDEX(Tbl_ProductList[Product Weight (g)],MATCH(Tbl_Calculator[[#This Row],[Weight Lookup]],Tbl_ProductList[Product Weight Lookup],0)),0)</f>
        <v>0</v>
      </c>
      <c r="G240" s="345"/>
      <c r="H240" s="346"/>
      <c r="I240" s="347"/>
      <c r="J24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40" s="307" t="e">
        <f ca="1">INDEX(INDIRECT("Tbl_metadata[Category Table names]"),MATCH(Tbl_Calculator[[#This Row],[Business Area]],INDIRECT("Tbl_metadata[Types]",0)))</f>
        <v>#N/A</v>
      </c>
      <c r="L240" s="307" t="e">
        <f ca="1">INDEX(INDIRECT("Tbl_metadata[FabricType Table names]"),MATCH(Tbl_Calculator[[#This Row],[Business Area]],INDIRECT("Tbl_metadata[Types]",0)))</f>
        <v>#N/A</v>
      </c>
      <c r="M24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40" s="309">
        <f>IFERROR(INDEX(Tbl_AvgPercCotton[Average % Cotton],MATCH(Tbl_Calculator[[#This Row],[% Cotton in Blend
(Estimated Cotton %)]],Tbl_AvgPercCotton[Blends],0)),0)</f>
        <v>0</v>
      </c>
      <c r="O240" s="307" t="str">
        <f>CONCATENATE(Tbl_Calculator[[#This Row],[Product Category]],"|",Tbl_Calculator[[#This Row],[Product]])</f>
        <v>|</v>
      </c>
      <c r="P240" s="310">
        <f ca="1">IF(AND(Tbl_Calculator[[#This Row],[Number 
Purchased or Sold
(Individual item)]]&gt;0,Tbl_Calculator[[#This Row],[Weight of Cotton Fibre
(Kg)]]=0),0,1)</f>
        <v>1</v>
      </c>
      <c r="Q240" s="274"/>
      <c r="R240" s="274"/>
      <c r="S240" s="274"/>
      <c r="T240" s="274"/>
      <c r="U240" s="274"/>
      <c r="V240" s="274"/>
      <c r="W240" s="274"/>
    </row>
    <row r="241" spans="1:23">
      <c r="A241" s="302"/>
      <c r="B241" s="348"/>
      <c r="C241" s="348"/>
      <c r="D241" s="348"/>
      <c r="E241" s="348"/>
      <c r="F241" s="349">
        <f>IFERROR(INDEX(Tbl_ProductList[Product Weight (g)],MATCH(Tbl_Calculator[[#This Row],[Weight Lookup]],Tbl_ProductList[Product Weight Lookup],0)),0)</f>
        <v>0</v>
      </c>
      <c r="G241" s="350"/>
      <c r="H241" s="351"/>
      <c r="I241" s="352"/>
      <c r="J24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41" s="307" t="e">
        <f ca="1">INDEX(INDIRECT("Tbl_metadata[Category Table names]"),MATCH(Tbl_Calculator[[#This Row],[Business Area]],INDIRECT("Tbl_metadata[Types]",0)))</f>
        <v>#N/A</v>
      </c>
      <c r="L241" s="307" t="e">
        <f ca="1">INDEX(INDIRECT("Tbl_metadata[FabricType Table names]"),MATCH(Tbl_Calculator[[#This Row],[Business Area]],INDIRECT("Tbl_metadata[Types]",0)))</f>
        <v>#N/A</v>
      </c>
      <c r="M24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41" s="309">
        <f>IFERROR(INDEX(Tbl_AvgPercCotton[Average % Cotton],MATCH(Tbl_Calculator[[#This Row],[% Cotton in Blend
(Estimated Cotton %)]],Tbl_AvgPercCotton[Blends],0)),0)</f>
        <v>0</v>
      </c>
      <c r="O241" s="307" t="str">
        <f>CONCATENATE(Tbl_Calculator[[#This Row],[Product Category]],"|",Tbl_Calculator[[#This Row],[Product]])</f>
        <v>|</v>
      </c>
      <c r="P241" s="310">
        <f ca="1">IF(AND(Tbl_Calculator[[#This Row],[Number 
Purchased or Sold
(Individual item)]]&gt;0,Tbl_Calculator[[#This Row],[Weight of Cotton Fibre
(Kg)]]=0),0,1)</f>
        <v>1</v>
      </c>
      <c r="Q241" s="274"/>
      <c r="R241" s="274"/>
      <c r="S241" s="274"/>
      <c r="T241" s="274"/>
      <c r="U241" s="274"/>
      <c r="V241" s="274"/>
      <c r="W241" s="274"/>
    </row>
    <row r="242" spans="1:23">
      <c r="A242" s="302"/>
      <c r="B242" s="343"/>
      <c r="C242" s="343"/>
      <c r="D242" s="343"/>
      <c r="E242" s="343"/>
      <c r="F242" s="344">
        <f>IFERROR(INDEX(Tbl_ProductList[Product Weight (g)],MATCH(Tbl_Calculator[[#This Row],[Weight Lookup]],Tbl_ProductList[Product Weight Lookup],0)),0)</f>
        <v>0</v>
      </c>
      <c r="G242" s="345"/>
      <c r="H242" s="346"/>
      <c r="I242" s="347"/>
      <c r="J24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42" s="307" t="e">
        <f ca="1">INDEX(INDIRECT("Tbl_metadata[Category Table names]"),MATCH(Tbl_Calculator[[#This Row],[Business Area]],INDIRECT("Tbl_metadata[Types]",0)))</f>
        <v>#N/A</v>
      </c>
      <c r="L242" s="307" t="e">
        <f ca="1">INDEX(INDIRECT("Tbl_metadata[FabricType Table names]"),MATCH(Tbl_Calculator[[#This Row],[Business Area]],INDIRECT("Tbl_metadata[Types]",0)))</f>
        <v>#N/A</v>
      </c>
      <c r="M24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42" s="309">
        <f>IFERROR(INDEX(Tbl_AvgPercCotton[Average % Cotton],MATCH(Tbl_Calculator[[#This Row],[% Cotton in Blend
(Estimated Cotton %)]],Tbl_AvgPercCotton[Blends],0)),0)</f>
        <v>0</v>
      </c>
      <c r="O242" s="307" t="str">
        <f>CONCATENATE(Tbl_Calculator[[#This Row],[Product Category]],"|",Tbl_Calculator[[#This Row],[Product]])</f>
        <v>|</v>
      </c>
      <c r="P242" s="310">
        <f ca="1">IF(AND(Tbl_Calculator[[#This Row],[Number 
Purchased or Sold
(Individual item)]]&gt;0,Tbl_Calculator[[#This Row],[Weight of Cotton Fibre
(Kg)]]=0),0,1)</f>
        <v>1</v>
      </c>
      <c r="Q242" s="274"/>
      <c r="R242" s="274"/>
      <c r="S242" s="274"/>
      <c r="T242" s="274"/>
      <c r="U242" s="274"/>
      <c r="V242" s="274"/>
      <c r="W242" s="274"/>
    </row>
    <row r="243" spans="1:23">
      <c r="A243" s="302"/>
      <c r="B243" s="348"/>
      <c r="C243" s="348"/>
      <c r="D243" s="348"/>
      <c r="E243" s="348"/>
      <c r="F243" s="349">
        <f>IFERROR(INDEX(Tbl_ProductList[Product Weight (g)],MATCH(Tbl_Calculator[[#This Row],[Weight Lookup]],Tbl_ProductList[Product Weight Lookup],0)),0)</f>
        <v>0</v>
      </c>
      <c r="G243" s="350"/>
      <c r="H243" s="351"/>
      <c r="I243" s="352"/>
      <c r="J24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43" s="307" t="e">
        <f ca="1">INDEX(INDIRECT("Tbl_metadata[Category Table names]"),MATCH(Tbl_Calculator[[#This Row],[Business Area]],INDIRECT("Tbl_metadata[Types]",0)))</f>
        <v>#N/A</v>
      </c>
      <c r="L243" s="307" t="e">
        <f ca="1">INDEX(INDIRECT("Tbl_metadata[FabricType Table names]"),MATCH(Tbl_Calculator[[#This Row],[Business Area]],INDIRECT("Tbl_metadata[Types]",0)))</f>
        <v>#N/A</v>
      </c>
      <c r="M24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43" s="309">
        <f>IFERROR(INDEX(Tbl_AvgPercCotton[Average % Cotton],MATCH(Tbl_Calculator[[#This Row],[% Cotton in Blend
(Estimated Cotton %)]],Tbl_AvgPercCotton[Blends],0)),0)</f>
        <v>0</v>
      </c>
      <c r="O243" s="307" t="str">
        <f>CONCATENATE(Tbl_Calculator[[#This Row],[Product Category]],"|",Tbl_Calculator[[#This Row],[Product]])</f>
        <v>|</v>
      </c>
      <c r="P243" s="310">
        <f ca="1">IF(AND(Tbl_Calculator[[#This Row],[Number 
Purchased or Sold
(Individual item)]]&gt;0,Tbl_Calculator[[#This Row],[Weight of Cotton Fibre
(Kg)]]=0),0,1)</f>
        <v>1</v>
      </c>
      <c r="Q243" s="274"/>
      <c r="R243" s="274"/>
      <c r="S243" s="274"/>
      <c r="T243" s="274"/>
      <c r="U243" s="274"/>
      <c r="V243" s="274"/>
      <c r="W243" s="274"/>
    </row>
    <row r="244" spans="1:23">
      <c r="A244" s="302"/>
      <c r="B244" s="343"/>
      <c r="C244" s="343"/>
      <c r="D244" s="343"/>
      <c r="E244" s="343"/>
      <c r="F244" s="344">
        <f>IFERROR(INDEX(Tbl_ProductList[Product Weight (g)],MATCH(Tbl_Calculator[[#This Row],[Weight Lookup]],Tbl_ProductList[Product Weight Lookup],0)),0)</f>
        <v>0</v>
      </c>
      <c r="G244" s="345"/>
      <c r="H244" s="346"/>
      <c r="I244" s="347"/>
      <c r="J24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44" s="307" t="e">
        <f ca="1">INDEX(INDIRECT("Tbl_metadata[Category Table names]"),MATCH(Tbl_Calculator[[#This Row],[Business Area]],INDIRECT("Tbl_metadata[Types]",0)))</f>
        <v>#N/A</v>
      </c>
      <c r="L244" s="307" t="e">
        <f ca="1">INDEX(INDIRECT("Tbl_metadata[FabricType Table names]"),MATCH(Tbl_Calculator[[#This Row],[Business Area]],INDIRECT("Tbl_metadata[Types]",0)))</f>
        <v>#N/A</v>
      </c>
      <c r="M24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44" s="309">
        <f>IFERROR(INDEX(Tbl_AvgPercCotton[Average % Cotton],MATCH(Tbl_Calculator[[#This Row],[% Cotton in Blend
(Estimated Cotton %)]],Tbl_AvgPercCotton[Blends],0)),0)</f>
        <v>0</v>
      </c>
      <c r="O244" s="307" t="str">
        <f>CONCATENATE(Tbl_Calculator[[#This Row],[Product Category]],"|",Tbl_Calculator[[#This Row],[Product]])</f>
        <v>|</v>
      </c>
      <c r="P244" s="310">
        <f ca="1">IF(AND(Tbl_Calculator[[#This Row],[Number 
Purchased or Sold
(Individual item)]]&gt;0,Tbl_Calculator[[#This Row],[Weight of Cotton Fibre
(Kg)]]=0),0,1)</f>
        <v>1</v>
      </c>
      <c r="Q244" s="274"/>
      <c r="R244" s="274"/>
      <c r="S244" s="274"/>
      <c r="T244" s="274"/>
      <c r="U244" s="274"/>
      <c r="V244" s="274"/>
      <c r="W244" s="274"/>
    </row>
    <row r="245" spans="1:23">
      <c r="A245" s="302"/>
      <c r="B245" s="348"/>
      <c r="C245" s="348"/>
      <c r="D245" s="348"/>
      <c r="E245" s="348"/>
      <c r="F245" s="349">
        <f>IFERROR(INDEX(Tbl_ProductList[Product Weight (g)],MATCH(Tbl_Calculator[[#This Row],[Weight Lookup]],Tbl_ProductList[Product Weight Lookup],0)),0)</f>
        <v>0</v>
      </c>
      <c r="G245" s="350"/>
      <c r="H245" s="351"/>
      <c r="I245" s="352"/>
      <c r="J24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45" s="307" t="e">
        <f ca="1">INDEX(INDIRECT("Tbl_metadata[Category Table names]"),MATCH(Tbl_Calculator[[#This Row],[Business Area]],INDIRECT("Tbl_metadata[Types]",0)))</f>
        <v>#N/A</v>
      </c>
      <c r="L245" s="307" t="e">
        <f ca="1">INDEX(INDIRECT("Tbl_metadata[FabricType Table names]"),MATCH(Tbl_Calculator[[#This Row],[Business Area]],INDIRECT("Tbl_metadata[Types]",0)))</f>
        <v>#N/A</v>
      </c>
      <c r="M24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45" s="309">
        <f>IFERROR(INDEX(Tbl_AvgPercCotton[Average % Cotton],MATCH(Tbl_Calculator[[#This Row],[% Cotton in Blend
(Estimated Cotton %)]],Tbl_AvgPercCotton[Blends],0)),0)</f>
        <v>0</v>
      </c>
      <c r="O245" s="307" t="str">
        <f>CONCATENATE(Tbl_Calculator[[#This Row],[Product Category]],"|",Tbl_Calculator[[#This Row],[Product]])</f>
        <v>|</v>
      </c>
      <c r="P245" s="310">
        <f ca="1">IF(AND(Tbl_Calculator[[#This Row],[Number 
Purchased or Sold
(Individual item)]]&gt;0,Tbl_Calculator[[#This Row],[Weight of Cotton Fibre
(Kg)]]=0),0,1)</f>
        <v>1</v>
      </c>
      <c r="Q245" s="274"/>
      <c r="R245" s="274"/>
      <c r="S245" s="274"/>
      <c r="T245" s="274"/>
      <c r="U245" s="274"/>
      <c r="V245" s="274"/>
      <c r="W245" s="274"/>
    </row>
    <row r="246" spans="1:23">
      <c r="A246" s="302"/>
      <c r="B246" s="343"/>
      <c r="C246" s="343"/>
      <c r="D246" s="343"/>
      <c r="E246" s="343"/>
      <c r="F246" s="344">
        <f>IFERROR(INDEX(Tbl_ProductList[Product Weight (g)],MATCH(Tbl_Calculator[[#This Row],[Weight Lookup]],Tbl_ProductList[Product Weight Lookup],0)),0)</f>
        <v>0</v>
      </c>
      <c r="G246" s="345"/>
      <c r="H246" s="346"/>
      <c r="I246" s="347"/>
      <c r="J24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46" s="307" t="e">
        <f ca="1">INDEX(INDIRECT("Tbl_metadata[Category Table names]"),MATCH(Tbl_Calculator[[#This Row],[Business Area]],INDIRECT("Tbl_metadata[Types]",0)))</f>
        <v>#N/A</v>
      </c>
      <c r="L246" s="307" t="e">
        <f ca="1">INDEX(INDIRECT("Tbl_metadata[FabricType Table names]"),MATCH(Tbl_Calculator[[#This Row],[Business Area]],INDIRECT("Tbl_metadata[Types]",0)))</f>
        <v>#N/A</v>
      </c>
      <c r="M24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46" s="309">
        <f>IFERROR(INDEX(Tbl_AvgPercCotton[Average % Cotton],MATCH(Tbl_Calculator[[#This Row],[% Cotton in Blend
(Estimated Cotton %)]],Tbl_AvgPercCotton[Blends],0)),0)</f>
        <v>0</v>
      </c>
      <c r="O246" s="307" t="str">
        <f>CONCATENATE(Tbl_Calculator[[#This Row],[Product Category]],"|",Tbl_Calculator[[#This Row],[Product]])</f>
        <v>|</v>
      </c>
      <c r="P246" s="310">
        <f ca="1">IF(AND(Tbl_Calculator[[#This Row],[Number 
Purchased or Sold
(Individual item)]]&gt;0,Tbl_Calculator[[#This Row],[Weight of Cotton Fibre
(Kg)]]=0),0,1)</f>
        <v>1</v>
      </c>
      <c r="Q246" s="274"/>
      <c r="R246" s="274"/>
      <c r="S246" s="274"/>
      <c r="T246" s="274"/>
      <c r="U246" s="274"/>
      <c r="V246" s="274"/>
      <c r="W246" s="274"/>
    </row>
    <row r="247" spans="1:23">
      <c r="A247" s="302"/>
      <c r="B247" s="348"/>
      <c r="C247" s="348"/>
      <c r="D247" s="348"/>
      <c r="E247" s="348"/>
      <c r="F247" s="349">
        <f>IFERROR(INDEX(Tbl_ProductList[Product Weight (g)],MATCH(Tbl_Calculator[[#This Row],[Weight Lookup]],Tbl_ProductList[Product Weight Lookup],0)),0)</f>
        <v>0</v>
      </c>
      <c r="G247" s="350"/>
      <c r="H247" s="351"/>
      <c r="I247" s="352"/>
      <c r="J24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47" s="307" t="e">
        <f ca="1">INDEX(INDIRECT("Tbl_metadata[Category Table names]"),MATCH(Tbl_Calculator[[#This Row],[Business Area]],INDIRECT("Tbl_metadata[Types]",0)))</f>
        <v>#N/A</v>
      </c>
      <c r="L247" s="307" t="e">
        <f ca="1">INDEX(INDIRECT("Tbl_metadata[FabricType Table names]"),MATCH(Tbl_Calculator[[#This Row],[Business Area]],INDIRECT("Tbl_metadata[Types]",0)))</f>
        <v>#N/A</v>
      </c>
      <c r="M24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47" s="309">
        <f>IFERROR(INDEX(Tbl_AvgPercCotton[Average % Cotton],MATCH(Tbl_Calculator[[#This Row],[% Cotton in Blend
(Estimated Cotton %)]],Tbl_AvgPercCotton[Blends],0)),0)</f>
        <v>0</v>
      </c>
      <c r="O247" s="307" t="str">
        <f>CONCATENATE(Tbl_Calculator[[#This Row],[Product Category]],"|",Tbl_Calculator[[#This Row],[Product]])</f>
        <v>|</v>
      </c>
      <c r="P247" s="310">
        <f ca="1">IF(AND(Tbl_Calculator[[#This Row],[Number 
Purchased or Sold
(Individual item)]]&gt;0,Tbl_Calculator[[#This Row],[Weight of Cotton Fibre
(Kg)]]=0),0,1)</f>
        <v>1</v>
      </c>
      <c r="Q247" s="274"/>
      <c r="R247" s="274"/>
      <c r="S247" s="274"/>
      <c r="T247" s="274"/>
      <c r="U247" s="274"/>
      <c r="V247" s="274"/>
      <c r="W247" s="274"/>
    </row>
    <row r="248" spans="1:23">
      <c r="A248" s="302"/>
      <c r="B248" s="343"/>
      <c r="C248" s="343"/>
      <c r="D248" s="343"/>
      <c r="E248" s="343"/>
      <c r="F248" s="344">
        <f>IFERROR(INDEX(Tbl_ProductList[Product Weight (g)],MATCH(Tbl_Calculator[[#This Row],[Weight Lookup]],Tbl_ProductList[Product Weight Lookup],0)),0)</f>
        <v>0</v>
      </c>
      <c r="G248" s="345"/>
      <c r="H248" s="346"/>
      <c r="I248" s="347"/>
      <c r="J24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48" s="307" t="e">
        <f ca="1">INDEX(INDIRECT("Tbl_metadata[Category Table names]"),MATCH(Tbl_Calculator[[#This Row],[Business Area]],INDIRECT("Tbl_metadata[Types]",0)))</f>
        <v>#N/A</v>
      </c>
      <c r="L248" s="307" t="e">
        <f ca="1">INDEX(INDIRECT("Tbl_metadata[FabricType Table names]"),MATCH(Tbl_Calculator[[#This Row],[Business Area]],INDIRECT("Tbl_metadata[Types]",0)))</f>
        <v>#N/A</v>
      </c>
      <c r="M24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48" s="309">
        <f>IFERROR(INDEX(Tbl_AvgPercCotton[Average % Cotton],MATCH(Tbl_Calculator[[#This Row],[% Cotton in Blend
(Estimated Cotton %)]],Tbl_AvgPercCotton[Blends],0)),0)</f>
        <v>0</v>
      </c>
      <c r="O248" s="307" t="str">
        <f>CONCATENATE(Tbl_Calculator[[#This Row],[Product Category]],"|",Tbl_Calculator[[#This Row],[Product]])</f>
        <v>|</v>
      </c>
      <c r="P248" s="310">
        <f ca="1">IF(AND(Tbl_Calculator[[#This Row],[Number 
Purchased or Sold
(Individual item)]]&gt;0,Tbl_Calculator[[#This Row],[Weight of Cotton Fibre
(Kg)]]=0),0,1)</f>
        <v>1</v>
      </c>
      <c r="Q248" s="274"/>
      <c r="R248" s="274"/>
      <c r="S248" s="274"/>
      <c r="T248" s="274"/>
      <c r="U248" s="274"/>
      <c r="V248" s="274"/>
      <c r="W248" s="274"/>
    </row>
    <row r="249" spans="1:23">
      <c r="A249" s="302"/>
      <c r="B249" s="348"/>
      <c r="C249" s="348"/>
      <c r="D249" s="348"/>
      <c r="E249" s="348"/>
      <c r="F249" s="349">
        <f>IFERROR(INDEX(Tbl_ProductList[Product Weight (g)],MATCH(Tbl_Calculator[[#This Row],[Weight Lookup]],Tbl_ProductList[Product Weight Lookup],0)),0)</f>
        <v>0</v>
      </c>
      <c r="G249" s="350"/>
      <c r="H249" s="351"/>
      <c r="I249" s="352"/>
      <c r="J24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49" s="307" t="e">
        <f ca="1">INDEX(INDIRECT("Tbl_metadata[Category Table names]"),MATCH(Tbl_Calculator[[#This Row],[Business Area]],INDIRECT("Tbl_metadata[Types]",0)))</f>
        <v>#N/A</v>
      </c>
      <c r="L249" s="307" t="e">
        <f ca="1">INDEX(INDIRECT("Tbl_metadata[FabricType Table names]"),MATCH(Tbl_Calculator[[#This Row],[Business Area]],INDIRECT("Tbl_metadata[Types]",0)))</f>
        <v>#N/A</v>
      </c>
      <c r="M24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49" s="309">
        <f>IFERROR(INDEX(Tbl_AvgPercCotton[Average % Cotton],MATCH(Tbl_Calculator[[#This Row],[% Cotton in Blend
(Estimated Cotton %)]],Tbl_AvgPercCotton[Blends],0)),0)</f>
        <v>0</v>
      </c>
      <c r="O249" s="307" t="str">
        <f>CONCATENATE(Tbl_Calculator[[#This Row],[Product Category]],"|",Tbl_Calculator[[#This Row],[Product]])</f>
        <v>|</v>
      </c>
      <c r="P249" s="310">
        <f ca="1">IF(AND(Tbl_Calculator[[#This Row],[Number 
Purchased or Sold
(Individual item)]]&gt;0,Tbl_Calculator[[#This Row],[Weight of Cotton Fibre
(Kg)]]=0),0,1)</f>
        <v>1</v>
      </c>
      <c r="Q249" s="274"/>
      <c r="R249" s="274"/>
      <c r="S249" s="274"/>
      <c r="T249" s="274"/>
      <c r="U249" s="274"/>
      <c r="V249" s="274"/>
      <c r="W249" s="274"/>
    </row>
    <row r="250" spans="1:23">
      <c r="A250" s="302"/>
      <c r="B250" s="343"/>
      <c r="C250" s="343"/>
      <c r="D250" s="343"/>
      <c r="E250" s="343"/>
      <c r="F250" s="344">
        <f>IFERROR(INDEX(Tbl_ProductList[Product Weight (g)],MATCH(Tbl_Calculator[[#This Row],[Weight Lookup]],Tbl_ProductList[Product Weight Lookup],0)),0)</f>
        <v>0</v>
      </c>
      <c r="G250" s="345"/>
      <c r="H250" s="346"/>
      <c r="I250" s="347"/>
      <c r="J25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50" s="307" t="e">
        <f ca="1">INDEX(INDIRECT("Tbl_metadata[Category Table names]"),MATCH(Tbl_Calculator[[#This Row],[Business Area]],INDIRECT("Tbl_metadata[Types]",0)))</f>
        <v>#N/A</v>
      </c>
      <c r="L250" s="307" t="e">
        <f ca="1">INDEX(INDIRECT("Tbl_metadata[FabricType Table names]"),MATCH(Tbl_Calculator[[#This Row],[Business Area]],INDIRECT("Tbl_metadata[Types]",0)))</f>
        <v>#N/A</v>
      </c>
      <c r="M25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50" s="309">
        <f>IFERROR(INDEX(Tbl_AvgPercCotton[Average % Cotton],MATCH(Tbl_Calculator[[#This Row],[% Cotton in Blend
(Estimated Cotton %)]],Tbl_AvgPercCotton[Blends],0)),0)</f>
        <v>0</v>
      </c>
      <c r="O250" s="307" t="str">
        <f>CONCATENATE(Tbl_Calculator[[#This Row],[Product Category]],"|",Tbl_Calculator[[#This Row],[Product]])</f>
        <v>|</v>
      </c>
      <c r="P250" s="310">
        <f ca="1">IF(AND(Tbl_Calculator[[#This Row],[Number 
Purchased or Sold
(Individual item)]]&gt;0,Tbl_Calculator[[#This Row],[Weight of Cotton Fibre
(Kg)]]=0),0,1)</f>
        <v>1</v>
      </c>
      <c r="Q250" s="274"/>
      <c r="R250" s="274"/>
      <c r="S250" s="274"/>
      <c r="T250" s="274"/>
      <c r="U250" s="274"/>
      <c r="V250" s="274"/>
      <c r="W250" s="274"/>
    </row>
    <row r="251" spans="1:23">
      <c r="A251" s="302"/>
      <c r="B251" s="348"/>
      <c r="C251" s="348"/>
      <c r="D251" s="348"/>
      <c r="E251" s="348"/>
      <c r="F251" s="349">
        <f>IFERROR(INDEX(Tbl_ProductList[Product Weight (g)],MATCH(Tbl_Calculator[[#This Row],[Weight Lookup]],Tbl_ProductList[Product Weight Lookup],0)),0)</f>
        <v>0</v>
      </c>
      <c r="G251" s="350"/>
      <c r="H251" s="351"/>
      <c r="I251" s="352"/>
      <c r="J25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51" s="307" t="e">
        <f ca="1">INDEX(INDIRECT("Tbl_metadata[Category Table names]"),MATCH(Tbl_Calculator[[#This Row],[Business Area]],INDIRECT("Tbl_metadata[Types]",0)))</f>
        <v>#N/A</v>
      </c>
      <c r="L251" s="307" t="e">
        <f ca="1">INDEX(INDIRECT("Tbl_metadata[FabricType Table names]"),MATCH(Tbl_Calculator[[#This Row],[Business Area]],INDIRECT("Tbl_metadata[Types]",0)))</f>
        <v>#N/A</v>
      </c>
      <c r="M25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51" s="309">
        <f>IFERROR(INDEX(Tbl_AvgPercCotton[Average % Cotton],MATCH(Tbl_Calculator[[#This Row],[% Cotton in Blend
(Estimated Cotton %)]],Tbl_AvgPercCotton[Blends],0)),0)</f>
        <v>0</v>
      </c>
      <c r="O251" s="307" t="str">
        <f>CONCATENATE(Tbl_Calculator[[#This Row],[Product Category]],"|",Tbl_Calculator[[#This Row],[Product]])</f>
        <v>|</v>
      </c>
      <c r="P251" s="310">
        <f ca="1">IF(AND(Tbl_Calculator[[#This Row],[Number 
Purchased or Sold
(Individual item)]]&gt;0,Tbl_Calculator[[#This Row],[Weight of Cotton Fibre
(Kg)]]=0),0,1)</f>
        <v>1</v>
      </c>
      <c r="Q251" s="274"/>
      <c r="R251" s="274"/>
      <c r="S251" s="274"/>
      <c r="T251" s="274"/>
      <c r="U251" s="274"/>
      <c r="V251" s="274"/>
      <c r="W251" s="274"/>
    </row>
    <row r="252" spans="1:23">
      <c r="A252" s="302"/>
      <c r="B252" s="343"/>
      <c r="C252" s="343"/>
      <c r="D252" s="343"/>
      <c r="E252" s="343"/>
      <c r="F252" s="344">
        <f>IFERROR(INDEX(Tbl_ProductList[Product Weight (g)],MATCH(Tbl_Calculator[[#This Row],[Weight Lookup]],Tbl_ProductList[Product Weight Lookup],0)),0)</f>
        <v>0</v>
      </c>
      <c r="G252" s="345"/>
      <c r="H252" s="346"/>
      <c r="I252" s="347"/>
      <c r="J25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52" s="307" t="e">
        <f ca="1">INDEX(INDIRECT("Tbl_metadata[Category Table names]"),MATCH(Tbl_Calculator[[#This Row],[Business Area]],INDIRECT("Tbl_metadata[Types]",0)))</f>
        <v>#N/A</v>
      </c>
      <c r="L252" s="307" t="e">
        <f ca="1">INDEX(INDIRECT("Tbl_metadata[FabricType Table names]"),MATCH(Tbl_Calculator[[#This Row],[Business Area]],INDIRECT("Tbl_metadata[Types]",0)))</f>
        <v>#N/A</v>
      </c>
      <c r="M25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52" s="309">
        <f>IFERROR(INDEX(Tbl_AvgPercCotton[Average % Cotton],MATCH(Tbl_Calculator[[#This Row],[% Cotton in Blend
(Estimated Cotton %)]],Tbl_AvgPercCotton[Blends],0)),0)</f>
        <v>0</v>
      </c>
      <c r="O252" s="307" t="str">
        <f>CONCATENATE(Tbl_Calculator[[#This Row],[Product Category]],"|",Tbl_Calculator[[#This Row],[Product]])</f>
        <v>|</v>
      </c>
      <c r="P252" s="310">
        <f ca="1">IF(AND(Tbl_Calculator[[#This Row],[Number 
Purchased or Sold
(Individual item)]]&gt;0,Tbl_Calculator[[#This Row],[Weight of Cotton Fibre
(Kg)]]=0),0,1)</f>
        <v>1</v>
      </c>
      <c r="Q252" s="274"/>
      <c r="R252" s="274"/>
      <c r="S252" s="274"/>
      <c r="T252" s="274"/>
      <c r="U252" s="274"/>
      <c r="V252" s="274"/>
      <c r="W252" s="274"/>
    </row>
    <row r="253" spans="1:23">
      <c r="A253" s="302"/>
      <c r="B253" s="348"/>
      <c r="C253" s="348"/>
      <c r="D253" s="348"/>
      <c r="E253" s="348"/>
      <c r="F253" s="349">
        <f>IFERROR(INDEX(Tbl_ProductList[Product Weight (g)],MATCH(Tbl_Calculator[[#This Row],[Weight Lookup]],Tbl_ProductList[Product Weight Lookup],0)),0)</f>
        <v>0</v>
      </c>
      <c r="G253" s="350"/>
      <c r="H253" s="351"/>
      <c r="I253" s="352"/>
      <c r="J25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53" s="307" t="e">
        <f ca="1">INDEX(INDIRECT("Tbl_metadata[Category Table names]"),MATCH(Tbl_Calculator[[#This Row],[Business Area]],INDIRECT("Tbl_metadata[Types]",0)))</f>
        <v>#N/A</v>
      </c>
      <c r="L253" s="307" t="e">
        <f ca="1">INDEX(INDIRECT("Tbl_metadata[FabricType Table names]"),MATCH(Tbl_Calculator[[#This Row],[Business Area]],INDIRECT("Tbl_metadata[Types]",0)))</f>
        <v>#N/A</v>
      </c>
      <c r="M25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53" s="309">
        <f>IFERROR(INDEX(Tbl_AvgPercCotton[Average % Cotton],MATCH(Tbl_Calculator[[#This Row],[% Cotton in Blend
(Estimated Cotton %)]],Tbl_AvgPercCotton[Blends],0)),0)</f>
        <v>0</v>
      </c>
      <c r="O253" s="307" t="str">
        <f>CONCATENATE(Tbl_Calculator[[#This Row],[Product Category]],"|",Tbl_Calculator[[#This Row],[Product]])</f>
        <v>|</v>
      </c>
      <c r="P253" s="310">
        <f ca="1">IF(AND(Tbl_Calculator[[#This Row],[Number 
Purchased or Sold
(Individual item)]]&gt;0,Tbl_Calculator[[#This Row],[Weight of Cotton Fibre
(Kg)]]=0),0,1)</f>
        <v>1</v>
      </c>
      <c r="Q253" s="274"/>
      <c r="R253" s="274"/>
      <c r="S253" s="274"/>
      <c r="T253" s="274"/>
      <c r="U253" s="274"/>
      <c r="V253" s="274"/>
      <c r="W253" s="274"/>
    </row>
    <row r="254" spans="1:23">
      <c r="A254" s="302"/>
      <c r="B254" s="343"/>
      <c r="C254" s="343"/>
      <c r="D254" s="343"/>
      <c r="E254" s="343"/>
      <c r="F254" s="344">
        <f>IFERROR(INDEX(Tbl_ProductList[Product Weight (g)],MATCH(Tbl_Calculator[[#This Row],[Weight Lookup]],Tbl_ProductList[Product Weight Lookup],0)),0)</f>
        <v>0</v>
      </c>
      <c r="G254" s="345"/>
      <c r="H254" s="346"/>
      <c r="I254" s="347"/>
      <c r="J25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54" s="307" t="e">
        <f ca="1">INDEX(INDIRECT("Tbl_metadata[Category Table names]"),MATCH(Tbl_Calculator[[#This Row],[Business Area]],INDIRECT("Tbl_metadata[Types]",0)))</f>
        <v>#N/A</v>
      </c>
      <c r="L254" s="307" t="e">
        <f ca="1">INDEX(INDIRECT("Tbl_metadata[FabricType Table names]"),MATCH(Tbl_Calculator[[#This Row],[Business Area]],INDIRECT("Tbl_metadata[Types]",0)))</f>
        <v>#N/A</v>
      </c>
      <c r="M25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54" s="309">
        <f>IFERROR(INDEX(Tbl_AvgPercCotton[Average % Cotton],MATCH(Tbl_Calculator[[#This Row],[% Cotton in Blend
(Estimated Cotton %)]],Tbl_AvgPercCotton[Blends],0)),0)</f>
        <v>0</v>
      </c>
      <c r="O254" s="307" t="str">
        <f>CONCATENATE(Tbl_Calculator[[#This Row],[Product Category]],"|",Tbl_Calculator[[#This Row],[Product]])</f>
        <v>|</v>
      </c>
      <c r="P254" s="310">
        <f ca="1">IF(AND(Tbl_Calculator[[#This Row],[Number 
Purchased or Sold
(Individual item)]]&gt;0,Tbl_Calculator[[#This Row],[Weight of Cotton Fibre
(Kg)]]=0),0,1)</f>
        <v>1</v>
      </c>
      <c r="Q254" s="274"/>
      <c r="R254" s="274"/>
      <c r="S254" s="274"/>
      <c r="T254" s="274"/>
      <c r="U254" s="274"/>
      <c r="V254" s="274"/>
      <c r="W254" s="274"/>
    </row>
    <row r="255" spans="1:23">
      <c r="A255" s="302"/>
      <c r="B255" s="348"/>
      <c r="C255" s="348"/>
      <c r="D255" s="348"/>
      <c r="E255" s="348"/>
      <c r="F255" s="349">
        <f>IFERROR(INDEX(Tbl_ProductList[Product Weight (g)],MATCH(Tbl_Calculator[[#This Row],[Weight Lookup]],Tbl_ProductList[Product Weight Lookup],0)),0)</f>
        <v>0</v>
      </c>
      <c r="G255" s="350"/>
      <c r="H255" s="351"/>
      <c r="I255" s="352"/>
      <c r="J25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55" s="307" t="e">
        <f ca="1">INDEX(INDIRECT("Tbl_metadata[Category Table names]"),MATCH(Tbl_Calculator[[#This Row],[Business Area]],INDIRECT("Tbl_metadata[Types]",0)))</f>
        <v>#N/A</v>
      </c>
      <c r="L255" s="307" t="e">
        <f ca="1">INDEX(INDIRECT("Tbl_metadata[FabricType Table names]"),MATCH(Tbl_Calculator[[#This Row],[Business Area]],INDIRECT("Tbl_metadata[Types]",0)))</f>
        <v>#N/A</v>
      </c>
      <c r="M25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55" s="309">
        <f>IFERROR(INDEX(Tbl_AvgPercCotton[Average % Cotton],MATCH(Tbl_Calculator[[#This Row],[% Cotton in Blend
(Estimated Cotton %)]],Tbl_AvgPercCotton[Blends],0)),0)</f>
        <v>0</v>
      </c>
      <c r="O255" s="307" t="str">
        <f>CONCATENATE(Tbl_Calculator[[#This Row],[Product Category]],"|",Tbl_Calculator[[#This Row],[Product]])</f>
        <v>|</v>
      </c>
      <c r="P255" s="310">
        <f ca="1">IF(AND(Tbl_Calculator[[#This Row],[Number 
Purchased or Sold
(Individual item)]]&gt;0,Tbl_Calculator[[#This Row],[Weight of Cotton Fibre
(Kg)]]=0),0,1)</f>
        <v>1</v>
      </c>
      <c r="Q255" s="274"/>
      <c r="R255" s="274"/>
      <c r="S255" s="274"/>
      <c r="T255" s="274"/>
      <c r="U255" s="274"/>
      <c r="V255" s="274"/>
      <c r="W255" s="274"/>
    </row>
    <row r="256" spans="1:23">
      <c r="A256" s="302"/>
      <c r="B256" s="343"/>
      <c r="C256" s="343"/>
      <c r="D256" s="343"/>
      <c r="E256" s="343"/>
      <c r="F256" s="344">
        <f>IFERROR(INDEX(Tbl_ProductList[Product Weight (g)],MATCH(Tbl_Calculator[[#This Row],[Weight Lookup]],Tbl_ProductList[Product Weight Lookup],0)),0)</f>
        <v>0</v>
      </c>
      <c r="G256" s="345"/>
      <c r="H256" s="346"/>
      <c r="I256" s="347"/>
      <c r="J25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56" s="307" t="e">
        <f ca="1">INDEX(INDIRECT("Tbl_metadata[Category Table names]"),MATCH(Tbl_Calculator[[#This Row],[Business Area]],INDIRECT("Tbl_metadata[Types]",0)))</f>
        <v>#N/A</v>
      </c>
      <c r="L256" s="307" t="e">
        <f ca="1">INDEX(INDIRECT("Tbl_metadata[FabricType Table names]"),MATCH(Tbl_Calculator[[#This Row],[Business Area]],INDIRECT("Tbl_metadata[Types]",0)))</f>
        <v>#N/A</v>
      </c>
      <c r="M25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56" s="309">
        <f>IFERROR(INDEX(Tbl_AvgPercCotton[Average % Cotton],MATCH(Tbl_Calculator[[#This Row],[% Cotton in Blend
(Estimated Cotton %)]],Tbl_AvgPercCotton[Blends],0)),0)</f>
        <v>0</v>
      </c>
      <c r="O256" s="307" t="str">
        <f>CONCATENATE(Tbl_Calculator[[#This Row],[Product Category]],"|",Tbl_Calculator[[#This Row],[Product]])</f>
        <v>|</v>
      </c>
      <c r="P256" s="310">
        <f ca="1">IF(AND(Tbl_Calculator[[#This Row],[Number 
Purchased or Sold
(Individual item)]]&gt;0,Tbl_Calculator[[#This Row],[Weight of Cotton Fibre
(Kg)]]=0),0,1)</f>
        <v>1</v>
      </c>
      <c r="Q256" s="274"/>
      <c r="R256" s="274"/>
      <c r="S256" s="274"/>
      <c r="T256" s="274"/>
      <c r="U256" s="274"/>
      <c r="V256" s="274"/>
      <c r="W256" s="274"/>
    </row>
    <row r="257" spans="1:23">
      <c r="A257" s="302"/>
      <c r="B257" s="348"/>
      <c r="C257" s="348"/>
      <c r="D257" s="348"/>
      <c r="E257" s="348"/>
      <c r="F257" s="349">
        <f>IFERROR(INDEX(Tbl_ProductList[Product Weight (g)],MATCH(Tbl_Calculator[[#This Row],[Weight Lookup]],Tbl_ProductList[Product Weight Lookup],0)),0)</f>
        <v>0</v>
      </c>
      <c r="G257" s="350"/>
      <c r="H257" s="351"/>
      <c r="I257" s="352"/>
      <c r="J25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57" s="307" t="e">
        <f ca="1">INDEX(INDIRECT("Tbl_metadata[Category Table names]"),MATCH(Tbl_Calculator[[#This Row],[Business Area]],INDIRECT("Tbl_metadata[Types]",0)))</f>
        <v>#N/A</v>
      </c>
      <c r="L257" s="307" t="e">
        <f ca="1">INDEX(INDIRECT("Tbl_metadata[FabricType Table names]"),MATCH(Tbl_Calculator[[#This Row],[Business Area]],INDIRECT("Tbl_metadata[Types]",0)))</f>
        <v>#N/A</v>
      </c>
      <c r="M25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57" s="309">
        <f>IFERROR(INDEX(Tbl_AvgPercCotton[Average % Cotton],MATCH(Tbl_Calculator[[#This Row],[% Cotton in Blend
(Estimated Cotton %)]],Tbl_AvgPercCotton[Blends],0)),0)</f>
        <v>0</v>
      </c>
      <c r="O257" s="307" t="str">
        <f>CONCATENATE(Tbl_Calculator[[#This Row],[Product Category]],"|",Tbl_Calculator[[#This Row],[Product]])</f>
        <v>|</v>
      </c>
      <c r="P257" s="310">
        <f ca="1">IF(AND(Tbl_Calculator[[#This Row],[Number 
Purchased or Sold
(Individual item)]]&gt;0,Tbl_Calculator[[#This Row],[Weight of Cotton Fibre
(Kg)]]=0),0,1)</f>
        <v>1</v>
      </c>
      <c r="Q257" s="274"/>
      <c r="R257" s="274"/>
      <c r="S257" s="274"/>
      <c r="T257" s="274"/>
      <c r="U257" s="274"/>
      <c r="V257" s="274"/>
      <c r="W257" s="274"/>
    </row>
    <row r="258" spans="1:23">
      <c r="A258" s="302"/>
      <c r="B258" s="343"/>
      <c r="C258" s="343"/>
      <c r="D258" s="343"/>
      <c r="E258" s="343"/>
      <c r="F258" s="344">
        <f>IFERROR(INDEX(Tbl_ProductList[Product Weight (g)],MATCH(Tbl_Calculator[[#This Row],[Weight Lookup]],Tbl_ProductList[Product Weight Lookup],0)),0)</f>
        <v>0</v>
      </c>
      <c r="G258" s="345"/>
      <c r="H258" s="346"/>
      <c r="I258" s="347"/>
      <c r="J25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58" s="307" t="e">
        <f ca="1">INDEX(INDIRECT("Tbl_metadata[Category Table names]"),MATCH(Tbl_Calculator[[#This Row],[Business Area]],INDIRECT("Tbl_metadata[Types]",0)))</f>
        <v>#N/A</v>
      </c>
      <c r="L258" s="307" t="e">
        <f ca="1">INDEX(INDIRECT("Tbl_metadata[FabricType Table names]"),MATCH(Tbl_Calculator[[#This Row],[Business Area]],INDIRECT("Tbl_metadata[Types]",0)))</f>
        <v>#N/A</v>
      </c>
      <c r="M25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58" s="309">
        <f>IFERROR(INDEX(Tbl_AvgPercCotton[Average % Cotton],MATCH(Tbl_Calculator[[#This Row],[% Cotton in Blend
(Estimated Cotton %)]],Tbl_AvgPercCotton[Blends],0)),0)</f>
        <v>0</v>
      </c>
      <c r="O258" s="307" t="str">
        <f>CONCATENATE(Tbl_Calculator[[#This Row],[Product Category]],"|",Tbl_Calculator[[#This Row],[Product]])</f>
        <v>|</v>
      </c>
      <c r="P258" s="310">
        <f ca="1">IF(AND(Tbl_Calculator[[#This Row],[Number 
Purchased or Sold
(Individual item)]]&gt;0,Tbl_Calculator[[#This Row],[Weight of Cotton Fibre
(Kg)]]=0),0,1)</f>
        <v>1</v>
      </c>
      <c r="Q258" s="274"/>
      <c r="R258" s="274"/>
      <c r="S258" s="274"/>
      <c r="T258" s="274"/>
      <c r="U258" s="274"/>
      <c r="V258" s="274"/>
      <c r="W258" s="274"/>
    </row>
    <row r="259" spans="1:23">
      <c r="A259" s="302"/>
      <c r="B259" s="348"/>
      <c r="C259" s="348"/>
      <c r="D259" s="348"/>
      <c r="E259" s="348"/>
      <c r="F259" s="349">
        <f>IFERROR(INDEX(Tbl_ProductList[Product Weight (g)],MATCH(Tbl_Calculator[[#This Row],[Weight Lookup]],Tbl_ProductList[Product Weight Lookup],0)),0)</f>
        <v>0</v>
      </c>
      <c r="G259" s="350"/>
      <c r="H259" s="351"/>
      <c r="I259" s="352"/>
      <c r="J25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59" s="307" t="e">
        <f ca="1">INDEX(INDIRECT("Tbl_metadata[Category Table names]"),MATCH(Tbl_Calculator[[#This Row],[Business Area]],INDIRECT("Tbl_metadata[Types]",0)))</f>
        <v>#N/A</v>
      </c>
      <c r="L259" s="307" t="e">
        <f ca="1">INDEX(INDIRECT("Tbl_metadata[FabricType Table names]"),MATCH(Tbl_Calculator[[#This Row],[Business Area]],INDIRECT("Tbl_metadata[Types]",0)))</f>
        <v>#N/A</v>
      </c>
      <c r="M25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59" s="309">
        <f>IFERROR(INDEX(Tbl_AvgPercCotton[Average % Cotton],MATCH(Tbl_Calculator[[#This Row],[% Cotton in Blend
(Estimated Cotton %)]],Tbl_AvgPercCotton[Blends],0)),0)</f>
        <v>0</v>
      </c>
      <c r="O259" s="307" t="str">
        <f>CONCATENATE(Tbl_Calculator[[#This Row],[Product Category]],"|",Tbl_Calculator[[#This Row],[Product]])</f>
        <v>|</v>
      </c>
      <c r="P259" s="310">
        <f ca="1">IF(AND(Tbl_Calculator[[#This Row],[Number 
Purchased or Sold
(Individual item)]]&gt;0,Tbl_Calculator[[#This Row],[Weight of Cotton Fibre
(Kg)]]=0),0,1)</f>
        <v>1</v>
      </c>
      <c r="Q259" s="274"/>
      <c r="R259" s="274"/>
      <c r="S259" s="274"/>
      <c r="T259" s="274"/>
      <c r="U259" s="274"/>
      <c r="V259" s="274"/>
      <c r="W259" s="274"/>
    </row>
    <row r="260" spans="1:23">
      <c r="A260" s="302"/>
      <c r="B260" s="343"/>
      <c r="C260" s="343"/>
      <c r="D260" s="343"/>
      <c r="E260" s="343"/>
      <c r="F260" s="344">
        <f>IFERROR(INDEX(Tbl_ProductList[Product Weight (g)],MATCH(Tbl_Calculator[[#This Row],[Weight Lookup]],Tbl_ProductList[Product Weight Lookup],0)),0)</f>
        <v>0</v>
      </c>
      <c r="G260" s="345"/>
      <c r="H260" s="346"/>
      <c r="I260" s="347"/>
      <c r="J26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60" s="307" t="e">
        <f ca="1">INDEX(INDIRECT("Tbl_metadata[Category Table names]"),MATCH(Tbl_Calculator[[#This Row],[Business Area]],INDIRECT("Tbl_metadata[Types]",0)))</f>
        <v>#N/A</v>
      </c>
      <c r="L260" s="307" t="e">
        <f ca="1">INDEX(INDIRECT("Tbl_metadata[FabricType Table names]"),MATCH(Tbl_Calculator[[#This Row],[Business Area]],INDIRECT("Tbl_metadata[Types]",0)))</f>
        <v>#N/A</v>
      </c>
      <c r="M26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60" s="309">
        <f>IFERROR(INDEX(Tbl_AvgPercCotton[Average % Cotton],MATCH(Tbl_Calculator[[#This Row],[% Cotton in Blend
(Estimated Cotton %)]],Tbl_AvgPercCotton[Blends],0)),0)</f>
        <v>0</v>
      </c>
      <c r="O260" s="307" t="str">
        <f>CONCATENATE(Tbl_Calculator[[#This Row],[Product Category]],"|",Tbl_Calculator[[#This Row],[Product]])</f>
        <v>|</v>
      </c>
      <c r="P260" s="310">
        <f ca="1">IF(AND(Tbl_Calculator[[#This Row],[Number 
Purchased or Sold
(Individual item)]]&gt;0,Tbl_Calculator[[#This Row],[Weight of Cotton Fibre
(Kg)]]=0),0,1)</f>
        <v>1</v>
      </c>
      <c r="Q260" s="274"/>
      <c r="R260" s="274"/>
      <c r="S260" s="274"/>
      <c r="T260" s="274"/>
      <c r="U260" s="274"/>
      <c r="V260" s="274"/>
      <c r="W260" s="274"/>
    </row>
    <row r="261" spans="1:23">
      <c r="A261" s="302"/>
      <c r="B261" s="348"/>
      <c r="C261" s="348"/>
      <c r="D261" s="348"/>
      <c r="E261" s="348"/>
      <c r="F261" s="349">
        <f>IFERROR(INDEX(Tbl_ProductList[Product Weight (g)],MATCH(Tbl_Calculator[[#This Row],[Weight Lookup]],Tbl_ProductList[Product Weight Lookup],0)),0)</f>
        <v>0</v>
      </c>
      <c r="G261" s="350"/>
      <c r="H261" s="351"/>
      <c r="I261" s="352"/>
      <c r="J26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61" s="307" t="e">
        <f ca="1">INDEX(INDIRECT("Tbl_metadata[Category Table names]"),MATCH(Tbl_Calculator[[#This Row],[Business Area]],INDIRECT("Tbl_metadata[Types]",0)))</f>
        <v>#N/A</v>
      </c>
      <c r="L261" s="307" t="e">
        <f ca="1">INDEX(INDIRECT("Tbl_metadata[FabricType Table names]"),MATCH(Tbl_Calculator[[#This Row],[Business Area]],INDIRECT("Tbl_metadata[Types]",0)))</f>
        <v>#N/A</v>
      </c>
      <c r="M26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61" s="309">
        <f>IFERROR(INDEX(Tbl_AvgPercCotton[Average % Cotton],MATCH(Tbl_Calculator[[#This Row],[% Cotton in Blend
(Estimated Cotton %)]],Tbl_AvgPercCotton[Blends],0)),0)</f>
        <v>0</v>
      </c>
      <c r="O261" s="307" t="str">
        <f>CONCATENATE(Tbl_Calculator[[#This Row],[Product Category]],"|",Tbl_Calculator[[#This Row],[Product]])</f>
        <v>|</v>
      </c>
      <c r="P261" s="310">
        <f ca="1">IF(AND(Tbl_Calculator[[#This Row],[Number 
Purchased or Sold
(Individual item)]]&gt;0,Tbl_Calculator[[#This Row],[Weight of Cotton Fibre
(Kg)]]=0),0,1)</f>
        <v>1</v>
      </c>
      <c r="Q261" s="274"/>
      <c r="R261" s="274"/>
      <c r="S261" s="274"/>
      <c r="T261" s="274"/>
      <c r="U261" s="274"/>
      <c r="V261" s="274"/>
      <c r="W261" s="274"/>
    </row>
    <row r="262" spans="1:23">
      <c r="A262" s="302"/>
      <c r="B262" s="343"/>
      <c r="C262" s="343"/>
      <c r="D262" s="343"/>
      <c r="E262" s="343"/>
      <c r="F262" s="344">
        <f>IFERROR(INDEX(Tbl_ProductList[Product Weight (g)],MATCH(Tbl_Calculator[[#This Row],[Weight Lookup]],Tbl_ProductList[Product Weight Lookup],0)),0)</f>
        <v>0</v>
      </c>
      <c r="G262" s="345"/>
      <c r="H262" s="346"/>
      <c r="I262" s="347"/>
      <c r="J26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62" s="307" t="e">
        <f ca="1">INDEX(INDIRECT("Tbl_metadata[Category Table names]"),MATCH(Tbl_Calculator[[#This Row],[Business Area]],INDIRECT("Tbl_metadata[Types]",0)))</f>
        <v>#N/A</v>
      </c>
      <c r="L262" s="307" t="e">
        <f ca="1">INDEX(INDIRECT("Tbl_metadata[FabricType Table names]"),MATCH(Tbl_Calculator[[#This Row],[Business Area]],INDIRECT("Tbl_metadata[Types]",0)))</f>
        <v>#N/A</v>
      </c>
      <c r="M26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62" s="309">
        <f>IFERROR(INDEX(Tbl_AvgPercCotton[Average % Cotton],MATCH(Tbl_Calculator[[#This Row],[% Cotton in Blend
(Estimated Cotton %)]],Tbl_AvgPercCotton[Blends],0)),0)</f>
        <v>0</v>
      </c>
      <c r="O262" s="307" t="str">
        <f>CONCATENATE(Tbl_Calculator[[#This Row],[Product Category]],"|",Tbl_Calculator[[#This Row],[Product]])</f>
        <v>|</v>
      </c>
      <c r="P262" s="310">
        <f ca="1">IF(AND(Tbl_Calculator[[#This Row],[Number 
Purchased or Sold
(Individual item)]]&gt;0,Tbl_Calculator[[#This Row],[Weight of Cotton Fibre
(Kg)]]=0),0,1)</f>
        <v>1</v>
      </c>
      <c r="Q262" s="274"/>
      <c r="R262" s="274"/>
      <c r="S262" s="274"/>
      <c r="T262" s="274"/>
      <c r="U262" s="274"/>
      <c r="V262" s="274"/>
      <c r="W262" s="274"/>
    </row>
    <row r="263" spans="1:23">
      <c r="A263" s="302"/>
      <c r="B263" s="348"/>
      <c r="C263" s="348"/>
      <c r="D263" s="348"/>
      <c r="E263" s="348"/>
      <c r="F263" s="349">
        <f>IFERROR(INDEX(Tbl_ProductList[Product Weight (g)],MATCH(Tbl_Calculator[[#This Row],[Weight Lookup]],Tbl_ProductList[Product Weight Lookup],0)),0)</f>
        <v>0</v>
      </c>
      <c r="G263" s="350"/>
      <c r="H263" s="351"/>
      <c r="I263" s="352"/>
      <c r="J26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63" s="307" t="e">
        <f ca="1">INDEX(INDIRECT("Tbl_metadata[Category Table names]"),MATCH(Tbl_Calculator[[#This Row],[Business Area]],INDIRECT("Tbl_metadata[Types]",0)))</f>
        <v>#N/A</v>
      </c>
      <c r="L263" s="307" t="e">
        <f ca="1">INDEX(INDIRECT("Tbl_metadata[FabricType Table names]"),MATCH(Tbl_Calculator[[#This Row],[Business Area]],INDIRECT("Tbl_metadata[Types]",0)))</f>
        <v>#N/A</v>
      </c>
      <c r="M26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63" s="309">
        <f>IFERROR(INDEX(Tbl_AvgPercCotton[Average % Cotton],MATCH(Tbl_Calculator[[#This Row],[% Cotton in Blend
(Estimated Cotton %)]],Tbl_AvgPercCotton[Blends],0)),0)</f>
        <v>0</v>
      </c>
      <c r="O263" s="307" t="str">
        <f>CONCATENATE(Tbl_Calculator[[#This Row],[Product Category]],"|",Tbl_Calculator[[#This Row],[Product]])</f>
        <v>|</v>
      </c>
      <c r="P263" s="310">
        <f ca="1">IF(AND(Tbl_Calculator[[#This Row],[Number 
Purchased or Sold
(Individual item)]]&gt;0,Tbl_Calculator[[#This Row],[Weight of Cotton Fibre
(Kg)]]=0),0,1)</f>
        <v>1</v>
      </c>
      <c r="Q263" s="274"/>
      <c r="R263" s="274"/>
      <c r="S263" s="274"/>
      <c r="T263" s="274"/>
      <c r="U263" s="274"/>
      <c r="V263" s="274"/>
      <c r="W263" s="274"/>
    </row>
    <row r="264" spans="1:23">
      <c r="A264" s="302"/>
      <c r="B264" s="343"/>
      <c r="C264" s="343"/>
      <c r="D264" s="343"/>
      <c r="E264" s="343"/>
      <c r="F264" s="344">
        <f>IFERROR(INDEX(Tbl_ProductList[Product Weight (g)],MATCH(Tbl_Calculator[[#This Row],[Weight Lookup]],Tbl_ProductList[Product Weight Lookup],0)),0)</f>
        <v>0</v>
      </c>
      <c r="G264" s="345"/>
      <c r="H264" s="346"/>
      <c r="I264" s="347"/>
      <c r="J26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64" s="307" t="e">
        <f ca="1">INDEX(INDIRECT("Tbl_metadata[Category Table names]"),MATCH(Tbl_Calculator[[#This Row],[Business Area]],INDIRECT("Tbl_metadata[Types]",0)))</f>
        <v>#N/A</v>
      </c>
      <c r="L264" s="307" t="e">
        <f ca="1">INDEX(INDIRECT("Tbl_metadata[FabricType Table names]"),MATCH(Tbl_Calculator[[#This Row],[Business Area]],INDIRECT("Tbl_metadata[Types]",0)))</f>
        <v>#N/A</v>
      </c>
      <c r="M26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64" s="309">
        <f>IFERROR(INDEX(Tbl_AvgPercCotton[Average % Cotton],MATCH(Tbl_Calculator[[#This Row],[% Cotton in Blend
(Estimated Cotton %)]],Tbl_AvgPercCotton[Blends],0)),0)</f>
        <v>0</v>
      </c>
      <c r="O264" s="307" t="str">
        <f>CONCATENATE(Tbl_Calculator[[#This Row],[Product Category]],"|",Tbl_Calculator[[#This Row],[Product]])</f>
        <v>|</v>
      </c>
      <c r="P264" s="310">
        <f ca="1">IF(AND(Tbl_Calculator[[#This Row],[Number 
Purchased or Sold
(Individual item)]]&gt;0,Tbl_Calculator[[#This Row],[Weight of Cotton Fibre
(Kg)]]=0),0,1)</f>
        <v>1</v>
      </c>
      <c r="Q264" s="274"/>
      <c r="R264" s="274"/>
      <c r="S264" s="274"/>
      <c r="T264" s="274"/>
      <c r="U264" s="274"/>
      <c r="V264" s="274"/>
      <c r="W264" s="274"/>
    </row>
    <row r="265" spans="1:23">
      <c r="A265" s="302"/>
      <c r="B265" s="348"/>
      <c r="C265" s="348"/>
      <c r="D265" s="348"/>
      <c r="E265" s="348"/>
      <c r="F265" s="349">
        <f>IFERROR(INDEX(Tbl_ProductList[Product Weight (g)],MATCH(Tbl_Calculator[[#This Row],[Weight Lookup]],Tbl_ProductList[Product Weight Lookup],0)),0)</f>
        <v>0</v>
      </c>
      <c r="G265" s="350"/>
      <c r="H265" s="351"/>
      <c r="I265" s="352"/>
      <c r="J26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65" s="307" t="e">
        <f ca="1">INDEX(INDIRECT("Tbl_metadata[Category Table names]"),MATCH(Tbl_Calculator[[#This Row],[Business Area]],INDIRECT("Tbl_metadata[Types]",0)))</f>
        <v>#N/A</v>
      </c>
      <c r="L265" s="307" t="e">
        <f ca="1">INDEX(INDIRECT("Tbl_metadata[FabricType Table names]"),MATCH(Tbl_Calculator[[#This Row],[Business Area]],INDIRECT("Tbl_metadata[Types]",0)))</f>
        <v>#N/A</v>
      </c>
      <c r="M26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65" s="309">
        <f>IFERROR(INDEX(Tbl_AvgPercCotton[Average % Cotton],MATCH(Tbl_Calculator[[#This Row],[% Cotton in Blend
(Estimated Cotton %)]],Tbl_AvgPercCotton[Blends],0)),0)</f>
        <v>0</v>
      </c>
      <c r="O265" s="307" t="str">
        <f>CONCATENATE(Tbl_Calculator[[#This Row],[Product Category]],"|",Tbl_Calculator[[#This Row],[Product]])</f>
        <v>|</v>
      </c>
      <c r="P265" s="310">
        <f ca="1">IF(AND(Tbl_Calculator[[#This Row],[Number 
Purchased or Sold
(Individual item)]]&gt;0,Tbl_Calculator[[#This Row],[Weight of Cotton Fibre
(Kg)]]=0),0,1)</f>
        <v>1</v>
      </c>
      <c r="Q265" s="274"/>
      <c r="R265" s="274"/>
      <c r="S265" s="274"/>
      <c r="T265" s="274"/>
      <c r="U265" s="274"/>
      <c r="V265" s="274"/>
      <c r="W265" s="274"/>
    </row>
    <row r="266" spans="1:23">
      <c r="A266" s="302"/>
      <c r="B266" s="343"/>
      <c r="C266" s="343"/>
      <c r="D266" s="343"/>
      <c r="E266" s="343"/>
      <c r="F266" s="344">
        <f>IFERROR(INDEX(Tbl_ProductList[Product Weight (g)],MATCH(Tbl_Calculator[[#This Row],[Weight Lookup]],Tbl_ProductList[Product Weight Lookup],0)),0)</f>
        <v>0</v>
      </c>
      <c r="G266" s="345"/>
      <c r="H266" s="346"/>
      <c r="I266" s="347"/>
      <c r="J26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66" s="307" t="e">
        <f ca="1">INDEX(INDIRECT("Tbl_metadata[Category Table names]"),MATCH(Tbl_Calculator[[#This Row],[Business Area]],INDIRECT("Tbl_metadata[Types]",0)))</f>
        <v>#N/A</v>
      </c>
      <c r="L266" s="307" t="e">
        <f ca="1">INDEX(INDIRECT("Tbl_metadata[FabricType Table names]"),MATCH(Tbl_Calculator[[#This Row],[Business Area]],INDIRECT("Tbl_metadata[Types]",0)))</f>
        <v>#N/A</v>
      </c>
      <c r="M26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66" s="309">
        <f>IFERROR(INDEX(Tbl_AvgPercCotton[Average % Cotton],MATCH(Tbl_Calculator[[#This Row],[% Cotton in Blend
(Estimated Cotton %)]],Tbl_AvgPercCotton[Blends],0)),0)</f>
        <v>0</v>
      </c>
      <c r="O266" s="307" t="str">
        <f>CONCATENATE(Tbl_Calculator[[#This Row],[Product Category]],"|",Tbl_Calculator[[#This Row],[Product]])</f>
        <v>|</v>
      </c>
      <c r="P266" s="310">
        <f ca="1">IF(AND(Tbl_Calculator[[#This Row],[Number 
Purchased or Sold
(Individual item)]]&gt;0,Tbl_Calculator[[#This Row],[Weight of Cotton Fibre
(Kg)]]=0),0,1)</f>
        <v>1</v>
      </c>
      <c r="Q266" s="274"/>
      <c r="R266" s="274"/>
      <c r="S266" s="274"/>
      <c r="T266" s="274"/>
      <c r="U266" s="274"/>
      <c r="V266" s="274"/>
      <c r="W266" s="274"/>
    </row>
    <row r="267" spans="1:23">
      <c r="A267" s="302"/>
      <c r="B267" s="348"/>
      <c r="C267" s="348"/>
      <c r="D267" s="348"/>
      <c r="E267" s="348"/>
      <c r="F267" s="349">
        <f>IFERROR(INDEX(Tbl_ProductList[Product Weight (g)],MATCH(Tbl_Calculator[[#This Row],[Weight Lookup]],Tbl_ProductList[Product Weight Lookup],0)),0)</f>
        <v>0</v>
      </c>
      <c r="G267" s="350"/>
      <c r="H267" s="351"/>
      <c r="I267" s="352"/>
      <c r="J26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67" s="307" t="e">
        <f ca="1">INDEX(INDIRECT("Tbl_metadata[Category Table names]"),MATCH(Tbl_Calculator[[#This Row],[Business Area]],INDIRECT("Tbl_metadata[Types]",0)))</f>
        <v>#N/A</v>
      </c>
      <c r="L267" s="307" t="e">
        <f ca="1">INDEX(INDIRECT("Tbl_metadata[FabricType Table names]"),MATCH(Tbl_Calculator[[#This Row],[Business Area]],INDIRECT("Tbl_metadata[Types]",0)))</f>
        <v>#N/A</v>
      </c>
      <c r="M26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67" s="309">
        <f>IFERROR(INDEX(Tbl_AvgPercCotton[Average % Cotton],MATCH(Tbl_Calculator[[#This Row],[% Cotton in Blend
(Estimated Cotton %)]],Tbl_AvgPercCotton[Blends],0)),0)</f>
        <v>0</v>
      </c>
      <c r="O267" s="307" t="str">
        <f>CONCATENATE(Tbl_Calculator[[#This Row],[Product Category]],"|",Tbl_Calculator[[#This Row],[Product]])</f>
        <v>|</v>
      </c>
      <c r="P267" s="310">
        <f ca="1">IF(AND(Tbl_Calculator[[#This Row],[Number 
Purchased or Sold
(Individual item)]]&gt;0,Tbl_Calculator[[#This Row],[Weight of Cotton Fibre
(Kg)]]=0),0,1)</f>
        <v>1</v>
      </c>
      <c r="Q267" s="274"/>
      <c r="R267" s="274"/>
      <c r="S267" s="274"/>
      <c r="T267" s="274"/>
      <c r="U267" s="274"/>
      <c r="V267" s="274"/>
      <c r="W267" s="274"/>
    </row>
    <row r="268" spans="1:23">
      <c r="A268" s="302"/>
      <c r="B268" s="343"/>
      <c r="C268" s="343"/>
      <c r="D268" s="343"/>
      <c r="E268" s="343"/>
      <c r="F268" s="344">
        <f>IFERROR(INDEX(Tbl_ProductList[Product Weight (g)],MATCH(Tbl_Calculator[[#This Row],[Weight Lookup]],Tbl_ProductList[Product Weight Lookup],0)),0)</f>
        <v>0</v>
      </c>
      <c r="G268" s="345"/>
      <c r="H268" s="346"/>
      <c r="I268" s="347"/>
      <c r="J26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68" s="307" t="e">
        <f ca="1">INDEX(INDIRECT("Tbl_metadata[Category Table names]"),MATCH(Tbl_Calculator[[#This Row],[Business Area]],INDIRECT("Tbl_metadata[Types]",0)))</f>
        <v>#N/A</v>
      </c>
      <c r="L268" s="307" t="e">
        <f ca="1">INDEX(INDIRECT("Tbl_metadata[FabricType Table names]"),MATCH(Tbl_Calculator[[#This Row],[Business Area]],INDIRECT("Tbl_metadata[Types]",0)))</f>
        <v>#N/A</v>
      </c>
      <c r="M26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68" s="309">
        <f>IFERROR(INDEX(Tbl_AvgPercCotton[Average % Cotton],MATCH(Tbl_Calculator[[#This Row],[% Cotton in Blend
(Estimated Cotton %)]],Tbl_AvgPercCotton[Blends],0)),0)</f>
        <v>0</v>
      </c>
      <c r="O268" s="307" t="str">
        <f>CONCATENATE(Tbl_Calculator[[#This Row],[Product Category]],"|",Tbl_Calculator[[#This Row],[Product]])</f>
        <v>|</v>
      </c>
      <c r="P268" s="310">
        <f ca="1">IF(AND(Tbl_Calculator[[#This Row],[Number 
Purchased or Sold
(Individual item)]]&gt;0,Tbl_Calculator[[#This Row],[Weight of Cotton Fibre
(Kg)]]=0),0,1)</f>
        <v>1</v>
      </c>
      <c r="Q268" s="274"/>
      <c r="R268" s="274"/>
      <c r="S268" s="274"/>
      <c r="T268" s="274"/>
      <c r="U268" s="274"/>
      <c r="V268" s="274"/>
      <c r="W268" s="274"/>
    </row>
    <row r="269" spans="1:23">
      <c r="A269" s="302"/>
      <c r="B269" s="348"/>
      <c r="C269" s="348"/>
      <c r="D269" s="348"/>
      <c r="E269" s="348"/>
      <c r="F269" s="349">
        <f>IFERROR(INDEX(Tbl_ProductList[Product Weight (g)],MATCH(Tbl_Calculator[[#This Row],[Weight Lookup]],Tbl_ProductList[Product Weight Lookup],0)),0)</f>
        <v>0</v>
      </c>
      <c r="G269" s="350"/>
      <c r="H269" s="351"/>
      <c r="I269" s="352"/>
      <c r="J26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69" s="307" t="e">
        <f ca="1">INDEX(INDIRECT("Tbl_metadata[Category Table names]"),MATCH(Tbl_Calculator[[#This Row],[Business Area]],INDIRECT("Tbl_metadata[Types]",0)))</f>
        <v>#N/A</v>
      </c>
      <c r="L269" s="307" t="e">
        <f ca="1">INDEX(INDIRECT("Tbl_metadata[FabricType Table names]"),MATCH(Tbl_Calculator[[#This Row],[Business Area]],INDIRECT("Tbl_metadata[Types]",0)))</f>
        <v>#N/A</v>
      </c>
      <c r="M26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69" s="309">
        <f>IFERROR(INDEX(Tbl_AvgPercCotton[Average % Cotton],MATCH(Tbl_Calculator[[#This Row],[% Cotton in Blend
(Estimated Cotton %)]],Tbl_AvgPercCotton[Blends],0)),0)</f>
        <v>0</v>
      </c>
      <c r="O269" s="307" t="str">
        <f>CONCATENATE(Tbl_Calculator[[#This Row],[Product Category]],"|",Tbl_Calculator[[#This Row],[Product]])</f>
        <v>|</v>
      </c>
      <c r="P269" s="310">
        <f ca="1">IF(AND(Tbl_Calculator[[#This Row],[Number 
Purchased or Sold
(Individual item)]]&gt;0,Tbl_Calculator[[#This Row],[Weight of Cotton Fibre
(Kg)]]=0),0,1)</f>
        <v>1</v>
      </c>
      <c r="Q269" s="274"/>
      <c r="R269" s="274"/>
      <c r="S269" s="274"/>
      <c r="T269" s="274"/>
      <c r="U269" s="274"/>
      <c r="V269" s="274"/>
      <c r="W269" s="274"/>
    </row>
    <row r="270" spans="1:23">
      <c r="A270" s="302"/>
      <c r="B270" s="343"/>
      <c r="C270" s="343"/>
      <c r="D270" s="343"/>
      <c r="E270" s="343"/>
      <c r="F270" s="344">
        <f>IFERROR(INDEX(Tbl_ProductList[Product Weight (g)],MATCH(Tbl_Calculator[[#This Row],[Weight Lookup]],Tbl_ProductList[Product Weight Lookup],0)),0)</f>
        <v>0</v>
      </c>
      <c r="G270" s="345"/>
      <c r="H270" s="346"/>
      <c r="I270" s="347"/>
      <c r="J27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70" s="307" t="e">
        <f ca="1">INDEX(INDIRECT("Tbl_metadata[Category Table names]"),MATCH(Tbl_Calculator[[#This Row],[Business Area]],INDIRECT("Tbl_metadata[Types]",0)))</f>
        <v>#N/A</v>
      </c>
      <c r="L270" s="307" t="e">
        <f ca="1">INDEX(INDIRECT("Tbl_metadata[FabricType Table names]"),MATCH(Tbl_Calculator[[#This Row],[Business Area]],INDIRECT("Tbl_metadata[Types]",0)))</f>
        <v>#N/A</v>
      </c>
      <c r="M27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70" s="309">
        <f>IFERROR(INDEX(Tbl_AvgPercCotton[Average % Cotton],MATCH(Tbl_Calculator[[#This Row],[% Cotton in Blend
(Estimated Cotton %)]],Tbl_AvgPercCotton[Blends],0)),0)</f>
        <v>0</v>
      </c>
      <c r="O270" s="307" t="str">
        <f>CONCATENATE(Tbl_Calculator[[#This Row],[Product Category]],"|",Tbl_Calculator[[#This Row],[Product]])</f>
        <v>|</v>
      </c>
      <c r="P270" s="310">
        <f ca="1">IF(AND(Tbl_Calculator[[#This Row],[Number 
Purchased or Sold
(Individual item)]]&gt;0,Tbl_Calculator[[#This Row],[Weight of Cotton Fibre
(Kg)]]=0),0,1)</f>
        <v>1</v>
      </c>
      <c r="Q270" s="274"/>
      <c r="R270" s="274"/>
      <c r="S270" s="274"/>
      <c r="T270" s="274"/>
      <c r="U270" s="274"/>
      <c r="V270" s="274"/>
      <c r="W270" s="274"/>
    </row>
    <row r="271" spans="1:23">
      <c r="A271" s="302"/>
      <c r="B271" s="348"/>
      <c r="C271" s="348"/>
      <c r="D271" s="348"/>
      <c r="E271" s="348"/>
      <c r="F271" s="349">
        <f>IFERROR(INDEX(Tbl_ProductList[Product Weight (g)],MATCH(Tbl_Calculator[[#This Row],[Weight Lookup]],Tbl_ProductList[Product Weight Lookup],0)),0)</f>
        <v>0</v>
      </c>
      <c r="G271" s="350"/>
      <c r="H271" s="351"/>
      <c r="I271" s="352"/>
      <c r="J27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71" s="307" t="e">
        <f ca="1">INDEX(INDIRECT("Tbl_metadata[Category Table names]"),MATCH(Tbl_Calculator[[#This Row],[Business Area]],INDIRECT("Tbl_metadata[Types]",0)))</f>
        <v>#N/A</v>
      </c>
      <c r="L271" s="307" t="e">
        <f ca="1">INDEX(INDIRECT("Tbl_metadata[FabricType Table names]"),MATCH(Tbl_Calculator[[#This Row],[Business Area]],INDIRECT("Tbl_metadata[Types]",0)))</f>
        <v>#N/A</v>
      </c>
      <c r="M27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71" s="309">
        <f>IFERROR(INDEX(Tbl_AvgPercCotton[Average % Cotton],MATCH(Tbl_Calculator[[#This Row],[% Cotton in Blend
(Estimated Cotton %)]],Tbl_AvgPercCotton[Blends],0)),0)</f>
        <v>0</v>
      </c>
      <c r="O271" s="307" t="str">
        <f>CONCATENATE(Tbl_Calculator[[#This Row],[Product Category]],"|",Tbl_Calculator[[#This Row],[Product]])</f>
        <v>|</v>
      </c>
      <c r="P271" s="310">
        <f ca="1">IF(AND(Tbl_Calculator[[#This Row],[Number 
Purchased or Sold
(Individual item)]]&gt;0,Tbl_Calculator[[#This Row],[Weight of Cotton Fibre
(Kg)]]=0),0,1)</f>
        <v>1</v>
      </c>
      <c r="Q271" s="274"/>
      <c r="R271" s="274"/>
      <c r="S271" s="274"/>
      <c r="T271" s="274"/>
      <c r="U271" s="274"/>
      <c r="V271" s="274"/>
      <c r="W271" s="274"/>
    </row>
    <row r="272" spans="1:23">
      <c r="A272" s="302"/>
      <c r="B272" s="343"/>
      <c r="C272" s="343"/>
      <c r="D272" s="343"/>
      <c r="E272" s="343"/>
      <c r="F272" s="344">
        <f>IFERROR(INDEX(Tbl_ProductList[Product Weight (g)],MATCH(Tbl_Calculator[[#This Row],[Weight Lookup]],Tbl_ProductList[Product Weight Lookup],0)),0)</f>
        <v>0</v>
      </c>
      <c r="G272" s="345"/>
      <c r="H272" s="346"/>
      <c r="I272" s="347"/>
      <c r="J27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72" s="307" t="e">
        <f ca="1">INDEX(INDIRECT("Tbl_metadata[Category Table names]"),MATCH(Tbl_Calculator[[#This Row],[Business Area]],INDIRECT("Tbl_metadata[Types]",0)))</f>
        <v>#N/A</v>
      </c>
      <c r="L272" s="307" t="e">
        <f ca="1">INDEX(INDIRECT("Tbl_metadata[FabricType Table names]"),MATCH(Tbl_Calculator[[#This Row],[Business Area]],INDIRECT("Tbl_metadata[Types]",0)))</f>
        <v>#N/A</v>
      </c>
      <c r="M27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72" s="309">
        <f>IFERROR(INDEX(Tbl_AvgPercCotton[Average % Cotton],MATCH(Tbl_Calculator[[#This Row],[% Cotton in Blend
(Estimated Cotton %)]],Tbl_AvgPercCotton[Blends],0)),0)</f>
        <v>0</v>
      </c>
      <c r="O272" s="307" t="str">
        <f>CONCATENATE(Tbl_Calculator[[#This Row],[Product Category]],"|",Tbl_Calculator[[#This Row],[Product]])</f>
        <v>|</v>
      </c>
      <c r="P272" s="310">
        <f ca="1">IF(AND(Tbl_Calculator[[#This Row],[Number 
Purchased or Sold
(Individual item)]]&gt;0,Tbl_Calculator[[#This Row],[Weight of Cotton Fibre
(Kg)]]=0),0,1)</f>
        <v>1</v>
      </c>
      <c r="Q272" s="274"/>
      <c r="R272" s="274"/>
      <c r="S272" s="274"/>
      <c r="T272" s="274"/>
      <c r="U272" s="274"/>
      <c r="V272" s="274"/>
      <c r="W272" s="274"/>
    </row>
    <row r="273" spans="1:23">
      <c r="A273" s="302"/>
      <c r="B273" s="348"/>
      <c r="C273" s="348"/>
      <c r="D273" s="348"/>
      <c r="E273" s="348"/>
      <c r="F273" s="349">
        <f>IFERROR(INDEX(Tbl_ProductList[Product Weight (g)],MATCH(Tbl_Calculator[[#This Row],[Weight Lookup]],Tbl_ProductList[Product Weight Lookup],0)),0)</f>
        <v>0</v>
      </c>
      <c r="G273" s="350"/>
      <c r="H273" s="351"/>
      <c r="I273" s="352"/>
      <c r="J27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73" s="307" t="e">
        <f ca="1">INDEX(INDIRECT("Tbl_metadata[Category Table names]"),MATCH(Tbl_Calculator[[#This Row],[Business Area]],INDIRECT("Tbl_metadata[Types]",0)))</f>
        <v>#N/A</v>
      </c>
      <c r="L273" s="307" t="e">
        <f ca="1">INDEX(INDIRECT("Tbl_metadata[FabricType Table names]"),MATCH(Tbl_Calculator[[#This Row],[Business Area]],INDIRECT("Tbl_metadata[Types]",0)))</f>
        <v>#N/A</v>
      </c>
      <c r="M27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73" s="309">
        <f>IFERROR(INDEX(Tbl_AvgPercCotton[Average % Cotton],MATCH(Tbl_Calculator[[#This Row],[% Cotton in Blend
(Estimated Cotton %)]],Tbl_AvgPercCotton[Blends],0)),0)</f>
        <v>0</v>
      </c>
      <c r="O273" s="307" t="str">
        <f>CONCATENATE(Tbl_Calculator[[#This Row],[Product Category]],"|",Tbl_Calculator[[#This Row],[Product]])</f>
        <v>|</v>
      </c>
      <c r="P273" s="310">
        <f ca="1">IF(AND(Tbl_Calculator[[#This Row],[Number 
Purchased or Sold
(Individual item)]]&gt;0,Tbl_Calculator[[#This Row],[Weight of Cotton Fibre
(Kg)]]=0),0,1)</f>
        <v>1</v>
      </c>
      <c r="Q273" s="274"/>
      <c r="R273" s="274"/>
      <c r="S273" s="274"/>
      <c r="T273" s="274"/>
      <c r="U273" s="274"/>
      <c r="V273" s="274"/>
      <c r="W273" s="274"/>
    </row>
    <row r="274" spans="1:23">
      <c r="A274" s="302"/>
      <c r="B274" s="343"/>
      <c r="C274" s="343"/>
      <c r="D274" s="343"/>
      <c r="E274" s="343"/>
      <c r="F274" s="344">
        <f>IFERROR(INDEX(Tbl_ProductList[Product Weight (g)],MATCH(Tbl_Calculator[[#This Row],[Weight Lookup]],Tbl_ProductList[Product Weight Lookup],0)),0)</f>
        <v>0</v>
      </c>
      <c r="G274" s="345"/>
      <c r="H274" s="346"/>
      <c r="I274" s="347"/>
      <c r="J27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74" s="307" t="e">
        <f ca="1">INDEX(INDIRECT("Tbl_metadata[Category Table names]"),MATCH(Tbl_Calculator[[#This Row],[Business Area]],INDIRECT("Tbl_metadata[Types]",0)))</f>
        <v>#N/A</v>
      </c>
      <c r="L274" s="307" t="e">
        <f ca="1">INDEX(INDIRECT("Tbl_metadata[FabricType Table names]"),MATCH(Tbl_Calculator[[#This Row],[Business Area]],INDIRECT("Tbl_metadata[Types]",0)))</f>
        <v>#N/A</v>
      </c>
      <c r="M27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74" s="309">
        <f>IFERROR(INDEX(Tbl_AvgPercCotton[Average % Cotton],MATCH(Tbl_Calculator[[#This Row],[% Cotton in Blend
(Estimated Cotton %)]],Tbl_AvgPercCotton[Blends],0)),0)</f>
        <v>0</v>
      </c>
      <c r="O274" s="307" t="str">
        <f>CONCATENATE(Tbl_Calculator[[#This Row],[Product Category]],"|",Tbl_Calculator[[#This Row],[Product]])</f>
        <v>|</v>
      </c>
      <c r="P274" s="310">
        <f ca="1">IF(AND(Tbl_Calculator[[#This Row],[Number 
Purchased or Sold
(Individual item)]]&gt;0,Tbl_Calculator[[#This Row],[Weight of Cotton Fibre
(Kg)]]=0),0,1)</f>
        <v>1</v>
      </c>
      <c r="Q274" s="274"/>
      <c r="R274" s="274"/>
      <c r="S274" s="274"/>
      <c r="T274" s="274"/>
      <c r="U274" s="274"/>
      <c r="V274" s="274"/>
      <c r="W274" s="274"/>
    </row>
    <row r="275" spans="1:23">
      <c r="A275" s="302"/>
      <c r="B275" s="348"/>
      <c r="C275" s="348"/>
      <c r="D275" s="348"/>
      <c r="E275" s="348"/>
      <c r="F275" s="349">
        <f>IFERROR(INDEX(Tbl_ProductList[Product Weight (g)],MATCH(Tbl_Calculator[[#This Row],[Weight Lookup]],Tbl_ProductList[Product Weight Lookup],0)),0)</f>
        <v>0</v>
      </c>
      <c r="G275" s="350"/>
      <c r="H275" s="351"/>
      <c r="I275" s="352"/>
      <c r="J27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75" s="307" t="e">
        <f ca="1">INDEX(INDIRECT("Tbl_metadata[Category Table names]"),MATCH(Tbl_Calculator[[#This Row],[Business Area]],INDIRECT("Tbl_metadata[Types]",0)))</f>
        <v>#N/A</v>
      </c>
      <c r="L275" s="307" t="e">
        <f ca="1">INDEX(INDIRECT("Tbl_metadata[FabricType Table names]"),MATCH(Tbl_Calculator[[#This Row],[Business Area]],INDIRECT("Tbl_metadata[Types]",0)))</f>
        <v>#N/A</v>
      </c>
      <c r="M27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75" s="309">
        <f>IFERROR(INDEX(Tbl_AvgPercCotton[Average % Cotton],MATCH(Tbl_Calculator[[#This Row],[% Cotton in Blend
(Estimated Cotton %)]],Tbl_AvgPercCotton[Blends],0)),0)</f>
        <v>0</v>
      </c>
      <c r="O275" s="307" t="str">
        <f>CONCATENATE(Tbl_Calculator[[#This Row],[Product Category]],"|",Tbl_Calculator[[#This Row],[Product]])</f>
        <v>|</v>
      </c>
      <c r="P275" s="310">
        <f ca="1">IF(AND(Tbl_Calculator[[#This Row],[Number 
Purchased or Sold
(Individual item)]]&gt;0,Tbl_Calculator[[#This Row],[Weight of Cotton Fibre
(Kg)]]=0),0,1)</f>
        <v>1</v>
      </c>
      <c r="Q275" s="274"/>
      <c r="R275" s="274"/>
      <c r="S275" s="274"/>
      <c r="T275" s="274"/>
      <c r="U275" s="274"/>
      <c r="V275" s="274"/>
      <c r="W275" s="274"/>
    </row>
    <row r="276" spans="1:23">
      <c r="A276" s="302"/>
      <c r="B276" s="343"/>
      <c r="C276" s="343"/>
      <c r="D276" s="343"/>
      <c r="E276" s="343"/>
      <c r="F276" s="344">
        <f>IFERROR(INDEX(Tbl_ProductList[Product Weight (g)],MATCH(Tbl_Calculator[[#This Row],[Weight Lookup]],Tbl_ProductList[Product Weight Lookup],0)),0)</f>
        <v>0</v>
      </c>
      <c r="G276" s="345"/>
      <c r="H276" s="346"/>
      <c r="I276" s="347"/>
      <c r="J27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76" s="307" t="e">
        <f ca="1">INDEX(INDIRECT("Tbl_metadata[Category Table names]"),MATCH(Tbl_Calculator[[#This Row],[Business Area]],INDIRECT("Tbl_metadata[Types]",0)))</f>
        <v>#N/A</v>
      </c>
      <c r="L276" s="307" t="e">
        <f ca="1">INDEX(INDIRECT("Tbl_metadata[FabricType Table names]"),MATCH(Tbl_Calculator[[#This Row],[Business Area]],INDIRECT("Tbl_metadata[Types]",0)))</f>
        <v>#N/A</v>
      </c>
      <c r="M27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76" s="309">
        <f>IFERROR(INDEX(Tbl_AvgPercCotton[Average % Cotton],MATCH(Tbl_Calculator[[#This Row],[% Cotton in Blend
(Estimated Cotton %)]],Tbl_AvgPercCotton[Blends],0)),0)</f>
        <v>0</v>
      </c>
      <c r="O276" s="307" t="str">
        <f>CONCATENATE(Tbl_Calculator[[#This Row],[Product Category]],"|",Tbl_Calculator[[#This Row],[Product]])</f>
        <v>|</v>
      </c>
      <c r="P276" s="310">
        <f ca="1">IF(AND(Tbl_Calculator[[#This Row],[Number 
Purchased or Sold
(Individual item)]]&gt;0,Tbl_Calculator[[#This Row],[Weight of Cotton Fibre
(Kg)]]=0),0,1)</f>
        <v>1</v>
      </c>
      <c r="Q276" s="274"/>
      <c r="R276" s="274"/>
      <c r="S276" s="274"/>
      <c r="T276" s="274"/>
      <c r="U276" s="274"/>
      <c r="V276" s="274"/>
      <c r="W276" s="274"/>
    </row>
    <row r="277" spans="1:23">
      <c r="A277" s="302"/>
      <c r="B277" s="348"/>
      <c r="C277" s="348"/>
      <c r="D277" s="348"/>
      <c r="E277" s="348"/>
      <c r="F277" s="349">
        <f>IFERROR(INDEX(Tbl_ProductList[Product Weight (g)],MATCH(Tbl_Calculator[[#This Row],[Weight Lookup]],Tbl_ProductList[Product Weight Lookup],0)),0)</f>
        <v>0</v>
      </c>
      <c r="G277" s="350"/>
      <c r="H277" s="351"/>
      <c r="I277" s="352"/>
      <c r="J27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77" s="307" t="e">
        <f ca="1">INDEX(INDIRECT("Tbl_metadata[Category Table names]"),MATCH(Tbl_Calculator[[#This Row],[Business Area]],INDIRECT("Tbl_metadata[Types]",0)))</f>
        <v>#N/A</v>
      </c>
      <c r="L277" s="307" t="e">
        <f ca="1">INDEX(INDIRECT("Tbl_metadata[FabricType Table names]"),MATCH(Tbl_Calculator[[#This Row],[Business Area]],INDIRECT("Tbl_metadata[Types]",0)))</f>
        <v>#N/A</v>
      </c>
      <c r="M27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77" s="309">
        <f>IFERROR(INDEX(Tbl_AvgPercCotton[Average % Cotton],MATCH(Tbl_Calculator[[#This Row],[% Cotton in Blend
(Estimated Cotton %)]],Tbl_AvgPercCotton[Blends],0)),0)</f>
        <v>0</v>
      </c>
      <c r="O277" s="307" t="str">
        <f>CONCATENATE(Tbl_Calculator[[#This Row],[Product Category]],"|",Tbl_Calculator[[#This Row],[Product]])</f>
        <v>|</v>
      </c>
      <c r="P277" s="310">
        <f ca="1">IF(AND(Tbl_Calculator[[#This Row],[Number 
Purchased or Sold
(Individual item)]]&gt;0,Tbl_Calculator[[#This Row],[Weight of Cotton Fibre
(Kg)]]=0),0,1)</f>
        <v>1</v>
      </c>
      <c r="Q277" s="274"/>
      <c r="R277" s="274"/>
      <c r="S277" s="274"/>
      <c r="T277" s="274"/>
      <c r="U277" s="274"/>
      <c r="V277" s="274"/>
      <c r="W277" s="274"/>
    </row>
    <row r="278" spans="1:23">
      <c r="A278" s="302"/>
      <c r="B278" s="343"/>
      <c r="C278" s="343"/>
      <c r="D278" s="343"/>
      <c r="E278" s="343"/>
      <c r="F278" s="344">
        <f>IFERROR(INDEX(Tbl_ProductList[Product Weight (g)],MATCH(Tbl_Calculator[[#This Row],[Weight Lookup]],Tbl_ProductList[Product Weight Lookup],0)),0)</f>
        <v>0</v>
      </c>
      <c r="G278" s="345"/>
      <c r="H278" s="346"/>
      <c r="I278" s="347"/>
      <c r="J27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78" s="307" t="e">
        <f ca="1">INDEX(INDIRECT("Tbl_metadata[Category Table names]"),MATCH(Tbl_Calculator[[#This Row],[Business Area]],INDIRECT("Tbl_metadata[Types]",0)))</f>
        <v>#N/A</v>
      </c>
      <c r="L278" s="307" t="e">
        <f ca="1">INDEX(INDIRECT("Tbl_metadata[FabricType Table names]"),MATCH(Tbl_Calculator[[#This Row],[Business Area]],INDIRECT("Tbl_metadata[Types]",0)))</f>
        <v>#N/A</v>
      </c>
      <c r="M27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78" s="309">
        <f>IFERROR(INDEX(Tbl_AvgPercCotton[Average % Cotton],MATCH(Tbl_Calculator[[#This Row],[% Cotton in Blend
(Estimated Cotton %)]],Tbl_AvgPercCotton[Blends],0)),0)</f>
        <v>0</v>
      </c>
      <c r="O278" s="307" t="str">
        <f>CONCATENATE(Tbl_Calculator[[#This Row],[Product Category]],"|",Tbl_Calculator[[#This Row],[Product]])</f>
        <v>|</v>
      </c>
      <c r="P278" s="310">
        <f ca="1">IF(AND(Tbl_Calculator[[#This Row],[Number 
Purchased or Sold
(Individual item)]]&gt;0,Tbl_Calculator[[#This Row],[Weight of Cotton Fibre
(Kg)]]=0),0,1)</f>
        <v>1</v>
      </c>
      <c r="Q278" s="274"/>
      <c r="R278" s="274"/>
      <c r="S278" s="274"/>
      <c r="T278" s="274"/>
      <c r="U278" s="274"/>
      <c r="V278" s="274"/>
      <c r="W278" s="274"/>
    </row>
    <row r="279" spans="1:23">
      <c r="A279" s="302"/>
      <c r="B279" s="348"/>
      <c r="C279" s="348"/>
      <c r="D279" s="348"/>
      <c r="E279" s="348"/>
      <c r="F279" s="349">
        <f>IFERROR(INDEX(Tbl_ProductList[Product Weight (g)],MATCH(Tbl_Calculator[[#This Row],[Weight Lookup]],Tbl_ProductList[Product Weight Lookup],0)),0)</f>
        <v>0</v>
      </c>
      <c r="G279" s="350"/>
      <c r="H279" s="351"/>
      <c r="I279" s="352"/>
      <c r="J27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79" s="307" t="e">
        <f ca="1">INDEX(INDIRECT("Tbl_metadata[Category Table names]"),MATCH(Tbl_Calculator[[#This Row],[Business Area]],INDIRECT("Tbl_metadata[Types]",0)))</f>
        <v>#N/A</v>
      </c>
      <c r="L279" s="307" t="e">
        <f ca="1">INDEX(INDIRECT("Tbl_metadata[FabricType Table names]"),MATCH(Tbl_Calculator[[#This Row],[Business Area]],INDIRECT("Tbl_metadata[Types]",0)))</f>
        <v>#N/A</v>
      </c>
      <c r="M27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79" s="309">
        <f>IFERROR(INDEX(Tbl_AvgPercCotton[Average % Cotton],MATCH(Tbl_Calculator[[#This Row],[% Cotton in Blend
(Estimated Cotton %)]],Tbl_AvgPercCotton[Blends],0)),0)</f>
        <v>0</v>
      </c>
      <c r="O279" s="307" t="str">
        <f>CONCATENATE(Tbl_Calculator[[#This Row],[Product Category]],"|",Tbl_Calculator[[#This Row],[Product]])</f>
        <v>|</v>
      </c>
      <c r="P279" s="310">
        <f ca="1">IF(AND(Tbl_Calculator[[#This Row],[Number 
Purchased or Sold
(Individual item)]]&gt;0,Tbl_Calculator[[#This Row],[Weight of Cotton Fibre
(Kg)]]=0),0,1)</f>
        <v>1</v>
      </c>
      <c r="Q279" s="274"/>
      <c r="R279" s="274"/>
      <c r="S279" s="274"/>
      <c r="T279" s="274"/>
      <c r="U279" s="274"/>
      <c r="V279" s="274"/>
      <c r="W279" s="274"/>
    </row>
    <row r="280" spans="1:23">
      <c r="A280" s="302"/>
      <c r="B280" s="343"/>
      <c r="C280" s="343"/>
      <c r="D280" s="343"/>
      <c r="E280" s="343"/>
      <c r="F280" s="344">
        <f>IFERROR(INDEX(Tbl_ProductList[Product Weight (g)],MATCH(Tbl_Calculator[[#This Row],[Weight Lookup]],Tbl_ProductList[Product Weight Lookup],0)),0)</f>
        <v>0</v>
      </c>
      <c r="G280" s="345"/>
      <c r="H280" s="346"/>
      <c r="I280" s="347"/>
      <c r="J28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80" s="307" t="e">
        <f ca="1">INDEX(INDIRECT("Tbl_metadata[Category Table names]"),MATCH(Tbl_Calculator[[#This Row],[Business Area]],INDIRECT("Tbl_metadata[Types]",0)))</f>
        <v>#N/A</v>
      </c>
      <c r="L280" s="307" t="e">
        <f ca="1">INDEX(INDIRECT("Tbl_metadata[FabricType Table names]"),MATCH(Tbl_Calculator[[#This Row],[Business Area]],INDIRECT("Tbl_metadata[Types]",0)))</f>
        <v>#N/A</v>
      </c>
      <c r="M28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80" s="309">
        <f>IFERROR(INDEX(Tbl_AvgPercCotton[Average % Cotton],MATCH(Tbl_Calculator[[#This Row],[% Cotton in Blend
(Estimated Cotton %)]],Tbl_AvgPercCotton[Blends],0)),0)</f>
        <v>0</v>
      </c>
      <c r="O280" s="307" t="str">
        <f>CONCATENATE(Tbl_Calculator[[#This Row],[Product Category]],"|",Tbl_Calculator[[#This Row],[Product]])</f>
        <v>|</v>
      </c>
      <c r="P280" s="310">
        <f ca="1">IF(AND(Tbl_Calculator[[#This Row],[Number 
Purchased or Sold
(Individual item)]]&gt;0,Tbl_Calculator[[#This Row],[Weight of Cotton Fibre
(Kg)]]=0),0,1)</f>
        <v>1</v>
      </c>
      <c r="Q280" s="274"/>
      <c r="R280" s="274"/>
      <c r="S280" s="274"/>
      <c r="T280" s="274"/>
      <c r="U280" s="274"/>
      <c r="V280" s="274"/>
      <c r="W280" s="274"/>
    </row>
    <row r="281" spans="1:23">
      <c r="A281" s="302"/>
      <c r="B281" s="348"/>
      <c r="C281" s="348"/>
      <c r="D281" s="348"/>
      <c r="E281" s="348"/>
      <c r="F281" s="349">
        <f>IFERROR(INDEX(Tbl_ProductList[Product Weight (g)],MATCH(Tbl_Calculator[[#This Row],[Weight Lookup]],Tbl_ProductList[Product Weight Lookup],0)),0)</f>
        <v>0</v>
      </c>
      <c r="G281" s="350"/>
      <c r="H281" s="351"/>
      <c r="I281" s="352"/>
      <c r="J28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81" s="307" t="e">
        <f ca="1">INDEX(INDIRECT("Tbl_metadata[Category Table names]"),MATCH(Tbl_Calculator[[#This Row],[Business Area]],INDIRECT("Tbl_metadata[Types]",0)))</f>
        <v>#N/A</v>
      </c>
      <c r="L281" s="307" t="e">
        <f ca="1">INDEX(INDIRECT("Tbl_metadata[FabricType Table names]"),MATCH(Tbl_Calculator[[#This Row],[Business Area]],INDIRECT("Tbl_metadata[Types]",0)))</f>
        <v>#N/A</v>
      </c>
      <c r="M28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81" s="309">
        <f>IFERROR(INDEX(Tbl_AvgPercCotton[Average % Cotton],MATCH(Tbl_Calculator[[#This Row],[% Cotton in Blend
(Estimated Cotton %)]],Tbl_AvgPercCotton[Blends],0)),0)</f>
        <v>0</v>
      </c>
      <c r="O281" s="307" t="str">
        <f>CONCATENATE(Tbl_Calculator[[#This Row],[Product Category]],"|",Tbl_Calculator[[#This Row],[Product]])</f>
        <v>|</v>
      </c>
      <c r="P281" s="310">
        <f ca="1">IF(AND(Tbl_Calculator[[#This Row],[Number 
Purchased or Sold
(Individual item)]]&gt;0,Tbl_Calculator[[#This Row],[Weight of Cotton Fibre
(Kg)]]=0),0,1)</f>
        <v>1</v>
      </c>
      <c r="Q281" s="274"/>
      <c r="R281" s="274"/>
      <c r="S281" s="274"/>
      <c r="T281" s="274"/>
      <c r="U281" s="274"/>
      <c r="V281" s="274"/>
      <c r="W281" s="274"/>
    </row>
    <row r="282" spans="1:23">
      <c r="A282" s="302"/>
      <c r="B282" s="343"/>
      <c r="C282" s="343"/>
      <c r="D282" s="343"/>
      <c r="E282" s="343"/>
      <c r="F282" s="344">
        <f>IFERROR(INDEX(Tbl_ProductList[Product Weight (g)],MATCH(Tbl_Calculator[[#This Row],[Weight Lookup]],Tbl_ProductList[Product Weight Lookup],0)),0)</f>
        <v>0</v>
      </c>
      <c r="G282" s="345"/>
      <c r="H282" s="346"/>
      <c r="I282" s="347"/>
      <c r="J28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82" s="307" t="e">
        <f ca="1">INDEX(INDIRECT("Tbl_metadata[Category Table names]"),MATCH(Tbl_Calculator[[#This Row],[Business Area]],INDIRECT("Tbl_metadata[Types]",0)))</f>
        <v>#N/A</v>
      </c>
      <c r="L282" s="307" t="e">
        <f ca="1">INDEX(INDIRECT("Tbl_metadata[FabricType Table names]"),MATCH(Tbl_Calculator[[#This Row],[Business Area]],INDIRECT("Tbl_metadata[Types]",0)))</f>
        <v>#N/A</v>
      </c>
      <c r="M28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82" s="309">
        <f>IFERROR(INDEX(Tbl_AvgPercCotton[Average % Cotton],MATCH(Tbl_Calculator[[#This Row],[% Cotton in Blend
(Estimated Cotton %)]],Tbl_AvgPercCotton[Blends],0)),0)</f>
        <v>0</v>
      </c>
      <c r="O282" s="307" t="str">
        <f>CONCATENATE(Tbl_Calculator[[#This Row],[Product Category]],"|",Tbl_Calculator[[#This Row],[Product]])</f>
        <v>|</v>
      </c>
      <c r="P282" s="310">
        <f ca="1">IF(AND(Tbl_Calculator[[#This Row],[Number 
Purchased or Sold
(Individual item)]]&gt;0,Tbl_Calculator[[#This Row],[Weight of Cotton Fibre
(Kg)]]=0),0,1)</f>
        <v>1</v>
      </c>
      <c r="Q282" s="274"/>
      <c r="R282" s="274"/>
      <c r="S282" s="274"/>
      <c r="T282" s="274"/>
      <c r="U282" s="274"/>
      <c r="V282" s="274"/>
      <c r="W282" s="274"/>
    </row>
    <row r="283" spans="1:23">
      <c r="A283" s="302"/>
      <c r="B283" s="348"/>
      <c r="C283" s="348"/>
      <c r="D283" s="348"/>
      <c r="E283" s="348"/>
      <c r="F283" s="349">
        <f>IFERROR(INDEX(Tbl_ProductList[Product Weight (g)],MATCH(Tbl_Calculator[[#This Row],[Weight Lookup]],Tbl_ProductList[Product Weight Lookup],0)),0)</f>
        <v>0</v>
      </c>
      <c r="G283" s="350"/>
      <c r="H283" s="351"/>
      <c r="I283" s="352"/>
      <c r="J28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83" s="307" t="e">
        <f ca="1">INDEX(INDIRECT("Tbl_metadata[Category Table names]"),MATCH(Tbl_Calculator[[#This Row],[Business Area]],INDIRECT("Tbl_metadata[Types]",0)))</f>
        <v>#N/A</v>
      </c>
      <c r="L283" s="307" t="e">
        <f ca="1">INDEX(INDIRECT("Tbl_metadata[FabricType Table names]"),MATCH(Tbl_Calculator[[#This Row],[Business Area]],INDIRECT("Tbl_metadata[Types]",0)))</f>
        <v>#N/A</v>
      </c>
      <c r="M28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83" s="309">
        <f>IFERROR(INDEX(Tbl_AvgPercCotton[Average % Cotton],MATCH(Tbl_Calculator[[#This Row],[% Cotton in Blend
(Estimated Cotton %)]],Tbl_AvgPercCotton[Blends],0)),0)</f>
        <v>0</v>
      </c>
      <c r="O283" s="307" t="str">
        <f>CONCATENATE(Tbl_Calculator[[#This Row],[Product Category]],"|",Tbl_Calculator[[#This Row],[Product]])</f>
        <v>|</v>
      </c>
      <c r="P283" s="310">
        <f ca="1">IF(AND(Tbl_Calculator[[#This Row],[Number 
Purchased or Sold
(Individual item)]]&gt;0,Tbl_Calculator[[#This Row],[Weight of Cotton Fibre
(Kg)]]=0),0,1)</f>
        <v>1</v>
      </c>
      <c r="Q283" s="274"/>
      <c r="R283" s="274"/>
      <c r="S283" s="274"/>
      <c r="T283" s="274"/>
      <c r="U283" s="274"/>
      <c r="V283" s="274"/>
      <c r="W283" s="274"/>
    </row>
    <row r="284" spans="1:23">
      <c r="A284" s="302"/>
      <c r="B284" s="343"/>
      <c r="C284" s="343"/>
      <c r="D284" s="343"/>
      <c r="E284" s="343"/>
      <c r="F284" s="344">
        <f>IFERROR(INDEX(Tbl_ProductList[Product Weight (g)],MATCH(Tbl_Calculator[[#This Row],[Weight Lookup]],Tbl_ProductList[Product Weight Lookup],0)),0)</f>
        <v>0</v>
      </c>
      <c r="G284" s="345"/>
      <c r="H284" s="346"/>
      <c r="I284" s="347"/>
      <c r="J28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84" s="307" t="e">
        <f ca="1">INDEX(INDIRECT("Tbl_metadata[Category Table names]"),MATCH(Tbl_Calculator[[#This Row],[Business Area]],INDIRECT("Tbl_metadata[Types]",0)))</f>
        <v>#N/A</v>
      </c>
      <c r="L284" s="307" t="e">
        <f ca="1">INDEX(INDIRECT("Tbl_metadata[FabricType Table names]"),MATCH(Tbl_Calculator[[#This Row],[Business Area]],INDIRECT("Tbl_metadata[Types]",0)))</f>
        <v>#N/A</v>
      </c>
      <c r="M28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84" s="309">
        <f>IFERROR(INDEX(Tbl_AvgPercCotton[Average % Cotton],MATCH(Tbl_Calculator[[#This Row],[% Cotton in Blend
(Estimated Cotton %)]],Tbl_AvgPercCotton[Blends],0)),0)</f>
        <v>0</v>
      </c>
      <c r="O284" s="307" t="str">
        <f>CONCATENATE(Tbl_Calculator[[#This Row],[Product Category]],"|",Tbl_Calculator[[#This Row],[Product]])</f>
        <v>|</v>
      </c>
      <c r="P284" s="310">
        <f ca="1">IF(AND(Tbl_Calculator[[#This Row],[Number 
Purchased or Sold
(Individual item)]]&gt;0,Tbl_Calculator[[#This Row],[Weight of Cotton Fibre
(Kg)]]=0),0,1)</f>
        <v>1</v>
      </c>
      <c r="Q284" s="274"/>
      <c r="R284" s="274"/>
      <c r="S284" s="274"/>
      <c r="T284" s="274"/>
      <c r="U284" s="274"/>
      <c r="V284" s="274"/>
      <c r="W284" s="274"/>
    </row>
    <row r="285" spans="1:23">
      <c r="A285" s="302"/>
      <c r="B285" s="348"/>
      <c r="C285" s="348"/>
      <c r="D285" s="348"/>
      <c r="E285" s="348"/>
      <c r="F285" s="349">
        <f>IFERROR(INDEX(Tbl_ProductList[Product Weight (g)],MATCH(Tbl_Calculator[[#This Row],[Weight Lookup]],Tbl_ProductList[Product Weight Lookup],0)),0)</f>
        <v>0</v>
      </c>
      <c r="G285" s="350"/>
      <c r="H285" s="351"/>
      <c r="I285" s="352"/>
      <c r="J28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85" s="307" t="e">
        <f ca="1">INDEX(INDIRECT("Tbl_metadata[Category Table names]"),MATCH(Tbl_Calculator[[#This Row],[Business Area]],INDIRECT("Tbl_metadata[Types]",0)))</f>
        <v>#N/A</v>
      </c>
      <c r="L285" s="307" t="e">
        <f ca="1">INDEX(INDIRECT("Tbl_metadata[FabricType Table names]"),MATCH(Tbl_Calculator[[#This Row],[Business Area]],INDIRECT("Tbl_metadata[Types]",0)))</f>
        <v>#N/A</v>
      </c>
      <c r="M28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85" s="309">
        <f>IFERROR(INDEX(Tbl_AvgPercCotton[Average % Cotton],MATCH(Tbl_Calculator[[#This Row],[% Cotton in Blend
(Estimated Cotton %)]],Tbl_AvgPercCotton[Blends],0)),0)</f>
        <v>0</v>
      </c>
      <c r="O285" s="307" t="str">
        <f>CONCATENATE(Tbl_Calculator[[#This Row],[Product Category]],"|",Tbl_Calculator[[#This Row],[Product]])</f>
        <v>|</v>
      </c>
      <c r="P285" s="310">
        <f ca="1">IF(AND(Tbl_Calculator[[#This Row],[Number 
Purchased or Sold
(Individual item)]]&gt;0,Tbl_Calculator[[#This Row],[Weight of Cotton Fibre
(Kg)]]=0),0,1)</f>
        <v>1</v>
      </c>
      <c r="Q285" s="274"/>
      <c r="R285" s="274"/>
      <c r="S285" s="274"/>
      <c r="T285" s="274"/>
      <c r="U285" s="274"/>
      <c r="V285" s="274"/>
      <c r="W285" s="274"/>
    </row>
    <row r="286" spans="1:23">
      <c r="A286" s="302"/>
      <c r="B286" s="343"/>
      <c r="C286" s="343"/>
      <c r="D286" s="343"/>
      <c r="E286" s="343"/>
      <c r="F286" s="344">
        <f>IFERROR(INDEX(Tbl_ProductList[Product Weight (g)],MATCH(Tbl_Calculator[[#This Row],[Weight Lookup]],Tbl_ProductList[Product Weight Lookup],0)),0)</f>
        <v>0</v>
      </c>
      <c r="G286" s="345"/>
      <c r="H286" s="346"/>
      <c r="I286" s="347"/>
      <c r="J28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86" s="307" t="e">
        <f ca="1">INDEX(INDIRECT("Tbl_metadata[Category Table names]"),MATCH(Tbl_Calculator[[#This Row],[Business Area]],INDIRECT("Tbl_metadata[Types]",0)))</f>
        <v>#N/A</v>
      </c>
      <c r="L286" s="307" t="e">
        <f ca="1">INDEX(INDIRECT("Tbl_metadata[FabricType Table names]"),MATCH(Tbl_Calculator[[#This Row],[Business Area]],INDIRECT("Tbl_metadata[Types]",0)))</f>
        <v>#N/A</v>
      </c>
      <c r="M28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86" s="309">
        <f>IFERROR(INDEX(Tbl_AvgPercCotton[Average % Cotton],MATCH(Tbl_Calculator[[#This Row],[% Cotton in Blend
(Estimated Cotton %)]],Tbl_AvgPercCotton[Blends],0)),0)</f>
        <v>0</v>
      </c>
      <c r="O286" s="307" t="str">
        <f>CONCATENATE(Tbl_Calculator[[#This Row],[Product Category]],"|",Tbl_Calculator[[#This Row],[Product]])</f>
        <v>|</v>
      </c>
      <c r="P286" s="310">
        <f ca="1">IF(AND(Tbl_Calculator[[#This Row],[Number 
Purchased or Sold
(Individual item)]]&gt;0,Tbl_Calculator[[#This Row],[Weight of Cotton Fibre
(Kg)]]=0),0,1)</f>
        <v>1</v>
      </c>
      <c r="Q286" s="274"/>
      <c r="R286" s="274"/>
      <c r="S286" s="274"/>
      <c r="T286" s="274"/>
      <c r="U286" s="274"/>
      <c r="V286" s="274"/>
      <c r="W286" s="274"/>
    </row>
    <row r="287" spans="1:23">
      <c r="A287" s="302"/>
      <c r="B287" s="348"/>
      <c r="C287" s="348"/>
      <c r="D287" s="348"/>
      <c r="E287" s="348"/>
      <c r="F287" s="349">
        <f>IFERROR(INDEX(Tbl_ProductList[Product Weight (g)],MATCH(Tbl_Calculator[[#This Row],[Weight Lookup]],Tbl_ProductList[Product Weight Lookup],0)),0)</f>
        <v>0</v>
      </c>
      <c r="G287" s="350"/>
      <c r="H287" s="351"/>
      <c r="I287" s="352"/>
      <c r="J28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87" s="307" t="e">
        <f ca="1">INDEX(INDIRECT("Tbl_metadata[Category Table names]"),MATCH(Tbl_Calculator[[#This Row],[Business Area]],INDIRECT("Tbl_metadata[Types]",0)))</f>
        <v>#N/A</v>
      </c>
      <c r="L287" s="307" t="e">
        <f ca="1">INDEX(INDIRECT("Tbl_metadata[FabricType Table names]"),MATCH(Tbl_Calculator[[#This Row],[Business Area]],INDIRECT("Tbl_metadata[Types]",0)))</f>
        <v>#N/A</v>
      </c>
      <c r="M28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87" s="309">
        <f>IFERROR(INDEX(Tbl_AvgPercCotton[Average % Cotton],MATCH(Tbl_Calculator[[#This Row],[% Cotton in Blend
(Estimated Cotton %)]],Tbl_AvgPercCotton[Blends],0)),0)</f>
        <v>0</v>
      </c>
      <c r="O287" s="307" t="str">
        <f>CONCATENATE(Tbl_Calculator[[#This Row],[Product Category]],"|",Tbl_Calculator[[#This Row],[Product]])</f>
        <v>|</v>
      </c>
      <c r="P287" s="310">
        <f ca="1">IF(AND(Tbl_Calculator[[#This Row],[Number 
Purchased or Sold
(Individual item)]]&gt;0,Tbl_Calculator[[#This Row],[Weight of Cotton Fibre
(Kg)]]=0),0,1)</f>
        <v>1</v>
      </c>
      <c r="Q287" s="274"/>
      <c r="R287" s="274"/>
      <c r="S287" s="274"/>
      <c r="T287" s="274"/>
      <c r="U287" s="274"/>
      <c r="V287" s="274"/>
      <c r="W287" s="274"/>
    </row>
    <row r="288" spans="1:23">
      <c r="A288" s="302"/>
      <c r="B288" s="343"/>
      <c r="C288" s="343"/>
      <c r="D288" s="343"/>
      <c r="E288" s="343"/>
      <c r="F288" s="344">
        <f>IFERROR(INDEX(Tbl_ProductList[Product Weight (g)],MATCH(Tbl_Calculator[[#This Row],[Weight Lookup]],Tbl_ProductList[Product Weight Lookup],0)),0)</f>
        <v>0</v>
      </c>
      <c r="G288" s="345"/>
      <c r="H288" s="346"/>
      <c r="I288" s="347"/>
      <c r="J28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88" s="307" t="e">
        <f ca="1">INDEX(INDIRECT("Tbl_metadata[Category Table names]"),MATCH(Tbl_Calculator[[#This Row],[Business Area]],INDIRECT("Tbl_metadata[Types]",0)))</f>
        <v>#N/A</v>
      </c>
      <c r="L288" s="307" t="e">
        <f ca="1">INDEX(INDIRECT("Tbl_metadata[FabricType Table names]"),MATCH(Tbl_Calculator[[#This Row],[Business Area]],INDIRECT("Tbl_metadata[Types]",0)))</f>
        <v>#N/A</v>
      </c>
      <c r="M28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88" s="309">
        <f>IFERROR(INDEX(Tbl_AvgPercCotton[Average % Cotton],MATCH(Tbl_Calculator[[#This Row],[% Cotton in Blend
(Estimated Cotton %)]],Tbl_AvgPercCotton[Blends],0)),0)</f>
        <v>0</v>
      </c>
      <c r="O288" s="307" t="str">
        <f>CONCATENATE(Tbl_Calculator[[#This Row],[Product Category]],"|",Tbl_Calculator[[#This Row],[Product]])</f>
        <v>|</v>
      </c>
      <c r="P288" s="310">
        <f ca="1">IF(AND(Tbl_Calculator[[#This Row],[Number 
Purchased or Sold
(Individual item)]]&gt;0,Tbl_Calculator[[#This Row],[Weight of Cotton Fibre
(Kg)]]=0),0,1)</f>
        <v>1</v>
      </c>
      <c r="Q288" s="274"/>
      <c r="R288" s="274"/>
      <c r="S288" s="274"/>
      <c r="T288" s="274"/>
      <c r="U288" s="274"/>
      <c r="V288" s="274"/>
      <c r="W288" s="274"/>
    </row>
    <row r="289" spans="1:23">
      <c r="A289" s="302"/>
      <c r="B289" s="348"/>
      <c r="C289" s="348"/>
      <c r="D289" s="348"/>
      <c r="E289" s="348"/>
      <c r="F289" s="349">
        <f>IFERROR(INDEX(Tbl_ProductList[Product Weight (g)],MATCH(Tbl_Calculator[[#This Row],[Weight Lookup]],Tbl_ProductList[Product Weight Lookup],0)),0)</f>
        <v>0</v>
      </c>
      <c r="G289" s="350"/>
      <c r="H289" s="351"/>
      <c r="I289" s="352"/>
      <c r="J28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89" s="307" t="e">
        <f ca="1">INDEX(INDIRECT("Tbl_metadata[Category Table names]"),MATCH(Tbl_Calculator[[#This Row],[Business Area]],INDIRECT("Tbl_metadata[Types]",0)))</f>
        <v>#N/A</v>
      </c>
      <c r="L289" s="307" t="e">
        <f ca="1">INDEX(INDIRECT("Tbl_metadata[FabricType Table names]"),MATCH(Tbl_Calculator[[#This Row],[Business Area]],INDIRECT("Tbl_metadata[Types]",0)))</f>
        <v>#N/A</v>
      </c>
      <c r="M28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89" s="309">
        <f>IFERROR(INDEX(Tbl_AvgPercCotton[Average % Cotton],MATCH(Tbl_Calculator[[#This Row],[% Cotton in Blend
(Estimated Cotton %)]],Tbl_AvgPercCotton[Blends],0)),0)</f>
        <v>0</v>
      </c>
      <c r="O289" s="307" t="str">
        <f>CONCATENATE(Tbl_Calculator[[#This Row],[Product Category]],"|",Tbl_Calculator[[#This Row],[Product]])</f>
        <v>|</v>
      </c>
      <c r="P289" s="310">
        <f ca="1">IF(AND(Tbl_Calculator[[#This Row],[Number 
Purchased or Sold
(Individual item)]]&gt;0,Tbl_Calculator[[#This Row],[Weight of Cotton Fibre
(Kg)]]=0),0,1)</f>
        <v>1</v>
      </c>
      <c r="Q289" s="274"/>
      <c r="R289" s="274"/>
      <c r="S289" s="274"/>
      <c r="T289" s="274"/>
      <c r="U289" s="274"/>
      <c r="V289" s="274"/>
      <c r="W289" s="274"/>
    </row>
    <row r="290" spans="1:23">
      <c r="A290" s="302"/>
      <c r="B290" s="343"/>
      <c r="C290" s="343"/>
      <c r="D290" s="343"/>
      <c r="E290" s="343"/>
      <c r="F290" s="344">
        <f>IFERROR(INDEX(Tbl_ProductList[Product Weight (g)],MATCH(Tbl_Calculator[[#This Row],[Weight Lookup]],Tbl_ProductList[Product Weight Lookup],0)),0)</f>
        <v>0</v>
      </c>
      <c r="G290" s="345"/>
      <c r="H290" s="346"/>
      <c r="I290" s="347"/>
      <c r="J29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90" s="307" t="e">
        <f ca="1">INDEX(INDIRECT("Tbl_metadata[Category Table names]"),MATCH(Tbl_Calculator[[#This Row],[Business Area]],INDIRECT("Tbl_metadata[Types]",0)))</f>
        <v>#N/A</v>
      </c>
      <c r="L290" s="307" t="e">
        <f ca="1">INDEX(INDIRECT("Tbl_metadata[FabricType Table names]"),MATCH(Tbl_Calculator[[#This Row],[Business Area]],INDIRECT("Tbl_metadata[Types]",0)))</f>
        <v>#N/A</v>
      </c>
      <c r="M29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90" s="309">
        <f>IFERROR(INDEX(Tbl_AvgPercCotton[Average % Cotton],MATCH(Tbl_Calculator[[#This Row],[% Cotton in Blend
(Estimated Cotton %)]],Tbl_AvgPercCotton[Blends],0)),0)</f>
        <v>0</v>
      </c>
      <c r="O290" s="307" t="str">
        <f>CONCATENATE(Tbl_Calculator[[#This Row],[Product Category]],"|",Tbl_Calculator[[#This Row],[Product]])</f>
        <v>|</v>
      </c>
      <c r="P290" s="310">
        <f ca="1">IF(AND(Tbl_Calculator[[#This Row],[Number 
Purchased or Sold
(Individual item)]]&gt;0,Tbl_Calculator[[#This Row],[Weight of Cotton Fibre
(Kg)]]=0),0,1)</f>
        <v>1</v>
      </c>
      <c r="Q290" s="274"/>
      <c r="R290" s="274"/>
      <c r="S290" s="274"/>
      <c r="T290" s="274"/>
      <c r="U290" s="274"/>
      <c r="V290" s="274"/>
      <c r="W290" s="274"/>
    </row>
    <row r="291" spans="1:23">
      <c r="A291" s="302"/>
      <c r="B291" s="348"/>
      <c r="C291" s="348"/>
      <c r="D291" s="348"/>
      <c r="E291" s="348"/>
      <c r="F291" s="349">
        <f>IFERROR(INDEX(Tbl_ProductList[Product Weight (g)],MATCH(Tbl_Calculator[[#This Row],[Weight Lookup]],Tbl_ProductList[Product Weight Lookup],0)),0)</f>
        <v>0</v>
      </c>
      <c r="G291" s="350"/>
      <c r="H291" s="351"/>
      <c r="I291" s="352"/>
      <c r="J29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91" s="307" t="e">
        <f ca="1">INDEX(INDIRECT("Tbl_metadata[Category Table names]"),MATCH(Tbl_Calculator[[#This Row],[Business Area]],INDIRECT("Tbl_metadata[Types]",0)))</f>
        <v>#N/A</v>
      </c>
      <c r="L291" s="307" t="e">
        <f ca="1">INDEX(INDIRECT("Tbl_metadata[FabricType Table names]"),MATCH(Tbl_Calculator[[#This Row],[Business Area]],INDIRECT("Tbl_metadata[Types]",0)))</f>
        <v>#N/A</v>
      </c>
      <c r="M29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91" s="309">
        <f>IFERROR(INDEX(Tbl_AvgPercCotton[Average % Cotton],MATCH(Tbl_Calculator[[#This Row],[% Cotton in Blend
(Estimated Cotton %)]],Tbl_AvgPercCotton[Blends],0)),0)</f>
        <v>0</v>
      </c>
      <c r="O291" s="307" t="str">
        <f>CONCATENATE(Tbl_Calculator[[#This Row],[Product Category]],"|",Tbl_Calculator[[#This Row],[Product]])</f>
        <v>|</v>
      </c>
      <c r="P291" s="310">
        <f ca="1">IF(AND(Tbl_Calculator[[#This Row],[Number 
Purchased or Sold
(Individual item)]]&gt;0,Tbl_Calculator[[#This Row],[Weight of Cotton Fibre
(Kg)]]=0),0,1)</f>
        <v>1</v>
      </c>
      <c r="Q291" s="274"/>
      <c r="R291" s="274"/>
      <c r="S291" s="274"/>
      <c r="T291" s="274"/>
      <c r="U291" s="274"/>
      <c r="V291" s="274"/>
      <c r="W291" s="274"/>
    </row>
    <row r="292" spans="1:23">
      <c r="A292" s="302"/>
      <c r="B292" s="343"/>
      <c r="C292" s="343"/>
      <c r="D292" s="343"/>
      <c r="E292" s="343"/>
      <c r="F292" s="344">
        <f>IFERROR(INDEX(Tbl_ProductList[Product Weight (g)],MATCH(Tbl_Calculator[[#This Row],[Weight Lookup]],Tbl_ProductList[Product Weight Lookup],0)),0)</f>
        <v>0</v>
      </c>
      <c r="G292" s="345"/>
      <c r="H292" s="346"/>
      <c r="I292" s="347"/>
      <c r="J29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92" s="307" t="e">
        <f ca="1">INDEX(INDIRECT("Tbl_metadata[Category Table names]"),MATCH(Tbl_Calculator[[#This Row],[Business Area]],INDIRECT("Tbl_metadata[Types]",0)))</f>
        <v>#N/A</v>
      </c>
      <c r="L292" s="307" t="e">
        <f ca="1">INDEX(INDIRECT("Tbl_metadata[FabricType Table names]"),MATCH(Tbl_Calculator[[#This Row],[Business Area]],INDIRECT("Tbl_metadata[Types]",0)))</f>
        <v>#N/A</v>
      </c>
      <c r="M29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92" s="309">
        <f>IFERROR(INDEX(Tbl_AvgPercCotton[Average % Cotton],MATCH(Tbl_Calculator[[#This Row],[% Cotton in Blend
(Estimated Cotton %)]],Tbl_AvgPercCotton[Blends],0)),0)</f>
        <v>0</v>
      </c>
      <c r="O292" s="307" t="str">
        <f>CONCATENATE(Tbl_Calculator[[#This Row],[Product Category]],"|",Tbl_Calculator[[#This Row],[Product]])</f>
        <v>|</v>
      </c>
      <c r="P292" s="310">
        <f ca="1">IF(AND(Tbl_Calculator[[#This Row],[Number 
Purchased or Sold
(Individual item)]]&gt;0,Tbl_Calculator[[#This Row],[Weight of Cotton Fibre
(Kg)]]=0),0,1)</f>
        <v>1</v>
      </c>
      <c r="Q292" s="274"/>
      <c r="R292" s="274"/>
      <c r="S292" s="274"/>
      <c r="T292" s="274"/>
      <c r="U292" s="274"/>
      <c r="V292" s="274"/>
      <c r="W292" s="274"/>
    </row>
    <row r="293" spans="1:23">
      <c r="A293" s="302"/>
      <c r="B293" s="348"/>
      <c r="C293" s="348"/>
      <c r="D293" s="348"/>
      <c r="E293" s="348"/>
      <c r="F293" s="349">
        <f>IFERROR(INDEX(Tbl_ProductList[Product Weight (g)],MATCH(Tbl_Calculator[[#This Row],[Weight Lookup]],Tbl_ProductList[Product Weight Lookup],0)),0)</f>
        <v>0</v>
      </c>
      <c r="G293" s="350"/>
      <c r="H293" s="351"/>
      <c r="I293" s="352"/>
      <c r="J29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93" s="307" t="e">
        <f ca="1">INDEX(INDIRECT("Tbl_metadata[Category Table names]"),MATCH(Tbl_Calculator[[#This Row],[Business Area]],INDIRECT("Tbl_metadata[Types]",0)))</f>
        <v>#N/A</v>
      </c>
      <c r="L293" s="307" t="e">
        <f ca="1">INDEX(INDIRECT("Tbl_metadata[FabricType Table names]"),MATCH(Tbl_Calculator[[#This Row],[Business Area]],INDIRECT("Tbl_metadata[Types]",0)))</f>
        <v>#N/A</v>
      </c>
      <c r="M29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93" s="309">
        <f>IFERROR(INDEX(Tbl_AvgPercCotton[Average % Cotton],MATCH(Tbl_Calculator[[#This Row],[% Cotton in Blend
(Estimated Cotton %)]],Tbl_AvgPercCotton[Blends],0)),0)</f>
        <v>0</v>
      </c>
      <c r="O293" s="307" t="str">
        <f>CONCATENATE(Tbl_Calculator[[#This Row],[Product Category]],"|",Tbl_Calculator[[#This Row],[Product]])</f>
        <v>|</v>
      </c>
      <c r="P293" s="310">
        <f ca="1">IF(AND(Tbl_Calculator[[#This Row],[Number 
Purchased or Sold
(Individual item)]]&gt;0,Tbl_Calculator[[#This Row],[Weight of Cotton Fibre
(Kg)]]=0),0,1)</f>
        <v>1</v>
      </c>
      <c r="Q293" s="274"/>
      <c r="R293" s="274"/>
      <c r="S293" s="274"/>
      <c r="T293" s="274"/>
      <c r="U293" s="274"/>
      <c r="V293" s="274"/>
      <c r="W293" s="274"/>
    </row>
    <row r="294" spans="1:23">
      <c r="A294" s="302"/>
      <c r="B294" s="343"/>
      <c r="C294" s="343"/>
      <c r="D294" s="343"/>
      <c r="E294" s="343"/>
      <c r="F294" s="344">
        <f>IFERROR(INDEX(Tbl_ProductList[Product Weight (g)],MATCH(Tbl_Calculator[[#This Row],[Weight Lookup]],Tbl_ProductList[Product Weight Lookup],0)),0)</f>
        <v>0</v>
      </c>
      <c r="G294" s="345"/>
      <c r="H294" s="346"/>
      <c r="I294" s="347"/>
      <c r="J29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94" s="307" t="e">
        <f ca="1">INDEX(INDIRECT("Tbl_metadata[Category Table names]"),MATCH(Tbl_Calculator[[#This Row],[Business Area]],INDIRECT("Tbl_metadata[Types]",0)))</f>
        <v>#N/A</v>
      </c>
      <c r="L294" s="307" t="e">
        <f ca="1">INDEX(INDIRECT("Tbl_metadata[FabricType Table names]"),MATCH(Tbl_Calculator[[#This Row],[Business Area]],INDIRECT("Tbl_metadata[Types]",0)))</f>
        <v>#N/A</v>
      </c>
      <c r="M29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94" s="309">
        <f>IFERROR(INDEX(Tbl_AvgPercCotton[Average % Cotton],MATCH(Tbl_Calculator[[#This Row],[% Cotton in Blend
(Estimated Cotton %)]],Tbl_AvgPercCotton[Blends],0)),0)</f>
        <v>0</v>
      </c>
      <c r="O294" s="307" t="str">
        <f>CONCATENATE(Tbl_Calculator[[#This Row],[Product Category]],"|",Tbl_Calculator[[#This Row],[Product]])</f>
        <v>|</v>
      </c>
      <c r="P294" s="310">
        <f ca="1">IF(AND(Tbl_Calculator[[#This Row],[Number 
Purchased or Sold
(Individual item)]]&gt;0,Tbl_Calculator[[#This Row],[Weight of Cotton Fibre
(Kg)]]=0),0,1)</f>
        <v>1</v>
      </c>
      <c r="Q294" s="274"/>
      <c r="R294" s="274"/>
      <c r="S294" s="274"/>
      <c r="T294" s="274"/>
      <c r="U294" s="274"/>
      <c r="V294" s="274"/>
      <c r="W294" s="274"/>
    </row>
    <row r="295" spans="1:23">
      <c r="A295" s="302"/>
      <c r="B295" s="348"/>
      <c r="C295" s="348"/>
      <c r="D295" s="348"/>
      <c r="E295" s="348"/>
      <c r="F295" s="349">
        <f>IFERROR(INDEX(Tbl_ProductList[Product Weight (g)],MATCH(Tbl_Calculator[[#This Row],[Weight Lookup]],Tbl_ProductList[Product Weight Lookup],0)),0)</f>
        <v>0</v>
      </c>
      <c r="G295" s="350"/>
      <c r="H295" s="351"/>
      <c r="I295" s="352"/>
      <c r="J29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95" s="307" t="e">
        <f ca="1">INDEX(INDIRECT("Tbl_metadata[Category Table names]"),MATCH(Tbl_Calculator[[#This Row],[Business Area]],INDIRECT("Tbl_metadata[Types]",0)))</f>
        <v>#N/A</v>
      </c>
      <c r="L295" s="307" t="e">
        <f ca="1">INDEX(INDIRECT("Tbl_metadata[FabricType Table names]"),MATCH(Tbl_Calculator[[#This Row],[Business Area]],INDIRECT("Tbl_metadata[Types]",0)))</f>
        <v>#N/A</v>
      </c>
      <c r="M29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95" s="309">
        <f>IFERROR(INDEX(Tbl_AvgPercCotton[Average % Cotton],MATCH(Tbl_Calculator[[#This Row],[% Cotton in Blend
(Estimated Cotton %)]],Tbl_AvgPercCotton[Blends],0)),0)</f>
        <v>0</v>
      </c>
      <c r="O295" s="307" t="str">
        <f>CONCATENATE(Tbl_Calculator[[#This Row],[Product Category]],"|",Tbl_Calculator[[#This Row],[Product]])</f>
        <v>|</v>
      </c>
      <c r="P295" s="310">
        <f ca="1">IF(AND(Tbl_Calculator[[#This Row],[Number 
Purchased or Sold
(Individual item)]]&gt;0,Tbl_Calculator[[#This Row],[Weight of Cotton Fibre
(Kg)]]=0),0,1)</f>
        <v>1</v>
      </c>
      <c r="Q295" s="274"/>
      <c r="R295" s="274"/>
      <c r="S295" s="274"/>
      <c r="T295" s="274"/>
      <c r="U295" s="274"/>
      <c r="V295" s="274"/>
      <c r="W295" s="274"/>
    </row>
    <row r="296" spans="1:23">
      <c r="A296" s="302"/>
      <c r="B296" s="343"/>
      <c r="C296" s="343"/>
      <c r="D296" s="343"/>
      <c r="E296" s="343"/>
      <c r="F296" s="344">
        <f>IFERROR(INDEX(Tbl_ProductList[Product Weight (g)],MATCH(Tbl_Calculator[[#This Row],[Weight Lookup]],Tbl_ProductList[Product Weight Lookup],0)),0)</f>
        <v>0</v>
      </c>
      <c r="G296" s="345"/>
      <c r="H296" s="346"/>
      <c r="I296" s="347"/>
      <c r="J29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96" s="307" t="e">
        <f ca="1">INDEX(INDIRECT("Tbl_metadata[Category Table names]"),MATCH(Tbl_Calculator[[#This Row],[Business Area]],INDIRECT("Tbl_metadata[Types]",0)))</f>
        <v>#N/A</v>
      </c>
      <c r="L296" s="307" t="e">
        <f ca="1">INDEX(INDIRECT("Tbl_metadata[FabricType Table names]"),MATCH(Tbl_Calculator[[#This Row],[Business Area]],INDIRECT("Tbl_metadata[Types]",0)))</f>
        <v>#N/A</v>
      </c>
      <c r="M29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96" s="309">
        <f>IFERROR(INDEX(Tbl_AvgPercCotton[Average % Cotton],MATCH(Tbl_Calculator[[#This Row],[% Cotton in Blend
(Estimated Cotton %)]],Tbl_AvgPercCotton[Blends],0)),0)</f>
        <v>0</v>
      </c>
      <c r="O296" s="307" t="str">
        <f>CONCATENATE(Tbl_Calculator[[#This Row],[Product Category]],"|",Tbl_Calculator[[#This Row],[Product]])</f>
        <v>|</v>
      </c>
      <c r="P296" s="310">
        <f ca="1">IF(AND(Tbl_Calculator[[#This Row],[Number 
Purchased or Sold
(Individual item)]]&gt;0,Tbl_Calculator[[#This Row],[Weight of Cotton Fibre
(Kg)]]=0),0,1)</f>
        <v>1</v>
      </c>
      <c r="Q296" s="274"/>
      <c r="R296" s="274"/>
      <c r="S296" s="274"/>
      <c r="T296" s="274"/>
      <c r="U296" s="274"/>
      <c r="V296" s="274"/>
      <c r="W296" s="274"/>
    </row>
    <row r="297" spans="1:23">
      <c r="A297" s="302"/>
      <c r="B297" s="348"/>
      <c r="C297" s="348"/>
      <c r="D297" s="348"/>
      <c r="E297" s="348"/>
      <c r="F297" s="349">
        <f>IFERROR(INDEX(Tbl_ProductList[Product Weight (g)],MATCH(Tbl_Calculator[[#This Row],[Weight Lookup]],Tbl_ProductList[Product Weight Lookup],0)),0)</f>
        <v>0</v>
      </c>
      <c r="G297" s="350"/>
      <c r="H297" s="351"/>
      <c r="I297" s="352"/>
      <c r="J29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97" s="307" t="e">
        <f ca="1">INDEX(INDIRECT("Tbl_metadata[Category Table names]"),MATCH(Tbl_Calculator[[#This Row],[Business Area]],INDIRECT("Tbl_metadata[Types]",0)))</f>
        <v>#N/A</v>
      </c>
      <c r="L297" s="307" t="e">
        <f ca="1">INDEX(INDIRECT("Tbl_metadata[FabricType Table names]"),MATCH(Tbl_Calculator[[#This Row],[Business Area]],INDIRECT("Tbl_metadata[Types]",0)))</f>
        <v>#N/A</v>
      </c>
      <c r="M29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97" s="309">
        <f>IFERROR(INDEX(Tbl_AvgPercCotton[Average % Cotton],MATCH(Tbl_Calculator[[#This Row],[% Cotton in Blend
(Estimated Cotton %)]],Tbl_AvgPercCotton[Blends],0)),0)</f>
        <v>0</v>
      </c>
      <c r="O297" s="307" t="str">
        <f>CONCATENATE(Tbl_Calculator[[#This Row],[Product Category]],"|",Tbl_Calculator[[#This Row],[Product]])</f>
        <v>|</v>
      </c>
      <c r="P297" s="310">
        <f ca="1">IF(AND(Tbl_Calculator[[#This Row],[Number 
Purchased or Sold
(Individual item)]]&gt;0,Tbl_Calculator[[#This Row],[Weight of Cotton Fibre
(Kg)]]=0),0,1)</f>
        <v>1</v>
      </c>
      <c r="Q297" s="274"/>
      <c r="R297" s="274"/>
      <c r="S297" s="274"/>
      <c r="T297" s="274"/>
      <c r="U297" s="274"/>
      <c r="V297" s="274"/>
      <c r="W297" s="274"/>
    </row>
    <row r="298" spans="1:23">
      <c r="A298" s="302"/>
      <c r="B298" s="343"/>
      <c r="C298" s="343"/>
      <c r="D298" s="343"/>
      <c r="E298" s="343"/>
      <c r="F298" s="344">
        <f>IFERROR(INDEX(Tbl_ProductList[Product Weight (g)],MATCH(Tbl_Calculator[[#This Row],[Weight Lookup]],Tbl_ProductList[Product Weight Lookup],0)),0)</f>
        <v>0</v>
      </c>
      <c r="G298" s="345"/>
      <c r="H298" s="346"/>
      <c r="I298" s="347"/>
      <c r="J29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98" s="307" t="e">
        <f ca="1">INDEX(INDIRECT("Tbl_metadata[Category Table names]"),MATCH(Tbl_Calculator[[#This Row],[Business Area]],INDIRECT("Tbl_metadata[Types]",0)))</f>
        <v>#N/A</v>
      </c>
      <c r="L298" s="307" t="e">
        <f ca="1">INDEX(INDIRECT("Tbl_metadata[FabricType Table names]"),MATCH(Tbl_Calculator[[#This Row],[Business Area]],INDIRECT("Tbl_metadata[Types]",0)))</f>
        <v>#N/A</v>
      </c>
      <c r="M29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98" s="309">
        <f>IFERROR(INDEX(Tbl_AvgPercCotton[Average % Cotton],MATCH(Tbl_Calculator[[#This Row],[% Cotton in Blend
(Estimated Cotton %)]],Tbl_AvgPercCotton[Blends],0)),0)</f>
        <v>0</v>
      </c>
      <c r="O298" s="307" t="str">
        <f>CONCATENATE(Tbl_Calculator[[#This Row],[Product Category]],"|",Tbl_Calculator[[#This Row],[Product]])</f>
        <v>|</v>
      </c>
      <c r="P298" s="310">
        <f ca="1">IF(AND(Tbl_Calculator[[#This Row],[Number 
Purchased or Sold
(Individual item)]]&gt;0,Tbl_Calculator[[#This Row],[Weight of Cotton Fibre
(Kg)]]=0),0,1)</f>
        <v>1</v>
      </c>
      <c r="Q298" s="274"/>
      <c r="R298" s="274"/>
      <c r="S298" s="274"/>
      <c r="T298" s="274"/>
      <c r="U298" s="274"/>
      <c r="V298" s="274"/>
      <c r="W298" s="274"/>
    </row>
    <row r="299" spans="1:23">
      <c r="A299" s="302"/>
      <c r="B299" s="348"/>
      <c r="C299" s="348"/>
      <c r="D299" s="348"/>
      <c r="E299" s="348"/>
      <c r="F299" s="349">
        <f>IFERROR(INDEX(Tbl_ProductList[Product Weight (g)],MATCH(Tbl_Calculator[[#This Row],[Weight Lookup]],Tbl_ProductList[Product Weight Lookup],0)),0)</f>
        <v>0</v>
      </c>
      <c r="G299" s="350"/>
      <c r="H299" s="351"/>
      <c r="I299" s="352"/>
      <c r="J29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299" s="307" t="e">
        <f ca="1">INDEX(INDIRECT("Tbl_metadata[Category Table names]"),MATCH(Tbl_Calculator[[#This Row],[Business Area]],INDIRECT("Tbl_metadata[Types]",0)))</f>
        <v>#N/A</v>
      </c>
      <c r="L299" s="307" t="e">
        <f ca="1">INDEX(INDIRECT("Tbl_metadata[FabricType Table names]"),MATCH(Tbl_Calculator[[#This Row],[Business Area]],INDIRECT("Tbl_metadata[Types]",0)))</f>
        <v>#N/A</v>
      </c>
      <c r="M29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299" s="309">
        <f>IFERROR(INDEX(Tbl_AvgPercCotton[Average % Cotton],MATCH(Tbl_Calculator[[#This Row],[% Cotton in Blend
(Estimated Cotton %)]],Tbl_AvgPercCotton[Blends],0)),0)</f>
        <v>0</v>
      </c>
      <c r="O299" s="307" t="str">
        <f>CONCATENATE(Tbl_Calculator[[#This Row],[Product Category]],"|",Tbl_Calculator[[#This Row],[Product]])</f>
        <v>|</v>
      </c>
      <c r="P299" s="310">
        <f ca="1">IF(AND(Tbl_Calculator[[#This Row],[Number 
Purchased or Sold
(Individual item)]]&gt;0,Tbl_Calculator[[#This Row],[Weight of Cotton Fibre
(Kg)]]=0),0,1)</f>
        <v>1</v>
      </c>
      <c r="Q299" s="274"/>
      <c r="R299" s="274"/>
      <c r="S299" s="274"/>
      <c r="T299" s="274"/>
      <c r="U299" s="274"/>
      <c r="V299" s="274"/>
      <c r="W299" s="274"/>
    </row>
    <row r="300" spans="1:23">
      <c r="A300" s="302"/>
      <c r="B300" s="343"/>
      <c r="C300" s="343"/>
      <c r="D300" s="343"/>
      <c r="E300" s="343"/>
      <c r="F300" s="344">
        <f>IFERROR(INDEX(Tbl_ProductList[Product Weight (g)],MATCH(Tbl_Calculator[[#This Row],[Weight Lookup]],Tbl_ProductList[Product Weight Lookup],0)),0)</f>
        <v>0</v>
      </c>
      <c r="G300" s="345"/>
      <c r="H300" s="346"/>
      <c r="I300" s="347"/>
      <c r="J30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00" s="307" t="e">
        <f ca="1">INDEX(INDIRECT("Tbl_metadata[Category Table names]"),MATCH(Tbl_Calculator[[#This Row],[Business Area]],INDIRECT("Tbl_metadata[Types]",0)))</f>
        <v>#N/A</v>
      </c>
      <c r="L300" s="307" t="e">
        <f ca="1">INDEX(INDIRECT("Tbl_metadata[FabricType Table names]"),MATCH(Tbl_Calculator[[#This Row],[Business Area]],INDIRECT("Tbl_metadata[Types]",0)))</f>
        <v>#N/A</v>
      </c>
      <c r="M30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00" s="309">
        <f>IFERROR(INDEX(Tbl_AvgPercCotton[Average % Cotton],MATCH(Tbl_Calculator[[#This Row],[% Cotton in Blend
(Estimated Cotton %)]],Tbl_AvgPercCotton[Blends],0)),0)</f>
        <v>0</v>
      </c>
      <c r="O300" s="307" t="str">
        <f>CONCATENATE(Tbl_Calculator[[#This Row],[Product Category]],"|",Tbl_Calculator[[#This Row],[Product]])</f>
        <v>|</v>
      </c>
      <c r="P300" s="310">
        <f ca="1">IF(AND(Tbl_Calculator[[#This Row],[Number 
Purchased or Sold
(Individual item)]]&gt;0,Tbl_Calculator[[#This Row],[Weight of Cotton Fibre
(Kg)]]=0),0,1)</f>
        <v>1</v>
      </c>
      <c r="Q300" s="274"/>
      <c r="R300" s="274"/>
      <c r="S300" s="274"/>
      <c r="T300" s="274"/>
      <c r="U300" s="274"/>
      <c r="V300" s="274"/>
      <c r="W300" s="274"/>
    </row>
    <row r="301" spans="1:23">
      <c r="A301" s="302"/>
      <c r="B301" s="348"/>
      <c r="C301" s="348"/>
      <c r="D301" s="348"/>
      <c r="E301" s="348"/>
      <c r="F301" s="349">
        <f>IFERROR(INDEX(Tbl_ProductList[Product Weight (g)],MATCH(Tbl_Calculator[[#This Row],[Weight Lookup]],Tbl_ProductList[Product Weight Lookup],0)),0)</f>
        <v>0</v>
      </c>
      <c r="G301" s="350"/>
      <c r="H301" s="351"/>
      <c r="I301" s="352"/>
      <c r="J30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01" s="307" t="e">
        <f ca="1">INDEX(INDIRECT("Tbl_metadata[Category Table names]"),MATCH(Tbl_Calculator[[#This Row],[Business Area]],INDIRECT("Tbl_metadata[Types]",0)))</f>
        <v>#N/A</v>
      </c>
      <c r="L301" s="307" t="e">
        <f ca="1">INDEX(INDIRECT("Tbl_metadata[FabricType Table names]"),MATCH(Tbl_Calculator[[#This Row],[Business Area]],INDIRECT("Tbl_metadata[Types]",0)))</f>
        <v>#N/A</v>
      </c>
      <c r="M30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01" s="309">
        <f>IFERROR(INDEX(Tbl_AvgPercCotton[Average % Cotton],MATCH(Tbl_Calculator[[#This Row],[% Cotton in Blend
(Estimated Cotton %)]],Tbl_AvgPercCotton[Blends],0)),0)</f>
        <v>0</v>
      </c>
      <c r="O301" s="307" t="str">
        <f>CONCATENATE(Tbl_Calculator[[#This Row],[Product Category]],"|",Tbl_Calculator[[#This Row],[Product]])</f>
        <v>|</v>
      </c>
      <c r="P301" s="310">
        <f ca="1">IF(AND(Tbl_Calculator[[#This Row],[Number 
Purchased or Sold
(Individual item)]]&gt;0,Tbl_Calculator[[#This Row],[Weight of Cotton Fibre
(Kg)]]=0),0,1)</f>
        <v>1</v>
      </c>
      <c r="Q301" s="274"/>
      <c r="R301" s="274"/>
      <c r="S301" s="274"/>
      <c r="T301" s="274"/>
      <c r="U301" s="274"/>
      <c r="V301" s="274"/>
      <c r="W301" s="274"/>
    </row>
    <row r="302" spans="1:23">
      <c r="A302" s="302"/>
      <c r="B302" s="343"/>
      <c r="C302" s="343"/>
      <c r="D302" s="343"/>
      <c r="E302" s="343"/>
      <c r="F302" s="344">
        <f>IFERROR(INDEX(Tbl_ProductList[Product Weight (g)],MATCH(Tbl_Calculator[[#This Row],[Weight Lookup]],Tbl_ProductList[Product Weight Lookup],0)),0)</f>
        <v>0</v>
      </c>
      <c r="G302" s="345"/>
      <c r="H302" s="346"/>
      <c r="I302" s="347"/>
      <c r="J30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02" s="307" t="e">
        <f ca="1">INDEX(INDIRECT("Tbl_metadata[Category Table names]"),MATCH(Tbl_Calculator[[#This Row],[Business Area]],INDIRECT("Tbl_metadata[Types]",0)))</f>
        <v>#N/A</v>
      </c>
      <c r="L302" s="307" t="e">
        <f ca="1">INDEX(INDIRECT("Tbl_metadata[FabricType Table names]"),MATCH(Tbl_Calculator[[#This Row],[Business Area]],INDIRECT("Tbl_metadata[Types]",0)))</f>
        <v>#N/A</v>
      </c>
      <c r="M30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02" s="309">
        <f>IFERROR(INDEX(Tbl_AvgPercCotton[Average % Cotton],MATCH(Tbl_Calculator[[#This Row],[% Cotton in Blend
(Estimated Cotton %)]],Tbl_AvgPercCotton[Blends],0)),0)</f>
        <v>0</v>
      </c>
      <c r="O302" s="307" t="str">
        <f>CONCATENATE(Tbl_Calculator[[#This Row],[Product Category]],"|",Tbl_Calculator[[#This Row],[Product]])</f>
        <v>|</v>
      </c>
      <c r="P302" s="310">
        <f ca="1">IF(AND(Tbl_Calculator[[#This Row],[Number 
Purchased or Sold
(Individual item)]]&gt;0,Tbl_Calculator[[#This Row],[Weight of Cotton Fibre
(Kg)]]=0),0,1)</f>
        <v>1</v>
      </c>
      <c r="Q302" s="274"/>
      <c r="R302" s="274"/>
      <c r="S302" s="274"/>
      <c r="T302" s="274"/>
      <c r="U302" s="274"/>
      <c r="V302" s="274"/>
      <c r="W302" s="274"/>
    </row>
    <row r="303" spans="1:23">
      <c r="A303" s="302"/>
      <c r="B303" s="348"/>
      <c r="C303" s="348"/>
      <c r="D303" s="348"/>
      <c r="E303" s="348"/>
      <c r="F303" s="349">
        <f>IFERROR(INDEX(Tbl_ProductList[Product Weight (g)],MATCH(Tbl_Calculator[[#This Row],[Weight Lookup]],Tbl_ProductList[Product Weight Lookup],0)),0)</f>
        <v>0</v>
      </c>
      <c r="G303" s="350"/>
      <c r="H303" s="351"/>
      <c r="I303" s="352"/>
      <c r="J30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03" s="307" t="e">
        <f ca="1">INDEX(INDIRECT("Tbl_metadata[Category Table names]"),MATCH(Tbl_Calculator[[#This Row],[Business Area]],INDIRECT("Tbl_metadata[Types]",0)))</f>
        <v>#N/A</v>
      </c>
      <c r="L303" s="307" t="e">
        <f ca="1">INDEX(INDIRECT("Tbl_metadata[FabricType Table names]"),MATCH(Tbl_Calculator[[#This Row],[Business Area]],INDIRECT("Tbl_metadata[Types]",0)))</f>
        <v>#N/A</v>
      </c>
      <c r="M30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03" s="309">
        <f>IFERROR(INDEX(Tbl_AvgPercCotton[Average % Cotton],MATCH(Tbl_Calculator[[#This Row],[% Cotton in Blend
(Estimated Cotton %)]],Tbl_AvgPercCotton[Blends],0)),0)</f>
        <v>0</v>
      </c>
      <c r="O303" s="307" t="str">
        <f>CONCATENATE(Tbl_Calculator[[#This Row],[Product Category]],"|",Tbl_Calculator[[#This Row],[Product]])</f>
        <v>|</v>
      </c>
      <c r="P303" s="310">
        <f ca="1">IF(AND(Tbl_Calculator[[#This Row],[Number 
Purchased or Sold
(Individual item)]]&gt;0,Tbl_Calculator[[#This Row],[Weight of Cotton Fibre
(Kg)]]=0),0,1)</f>
        <v>1</v>
      </c>
      <c r="Q303" s="274"/>
      <c r="R303" s="274"/>
      <c r="S303" s="274"/>
      <c r="T303" s="274"/>
      <c r="U303" s="274"/>
      <c r="V303" s="274"/>
      <c r="W303" s="274"/>
    </row>
    <row r="304" spans="1:23">
      <c r="A304" s="302"/>
      <c r="B304" s="343"/>
      <c r="C304" s="343"/>
      <c r="D304" s="343"/>
      <c r="E304" s="343"/>
      <c r="F304" s="344">
        <f>IFERROR(INDEX(Tbl_ProductList[Product Weight (g)],MATCH(Tbl_Calculator[[#This Row],[Weight Lookup]],Tbl_ProductList[Product Weight Lookup],0)),0)</f>
        <v>0</v>
      </c>
      <c r="G304" s="345"/>
      <c r="H304" s="346"/>
      <c r="I304" s="347"/>
      <c r="J30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04" s="307" t="e">
        <f ca="1">INDEX(INDIRECT("Tbl_metadata[Category Table names]"),MATCH(Tbl_Calculator[[#This Row],[Business Area]],INDIRECT("Tbl_metadata[Types]",0)))</f>
        <v>#N/A</v>
      </c>
      <c r="L304" s="307" t="e">
        <f ca="1">INDEX(INDIRECT("Tbl_metadata[FabricType Table names]"),MATCH(Tbl_Calculator[[#This Row],[Business Area]],INDIRECT("Tbl_metadata[Types]",0)))</f>
        <v>#N/A</v>
      </c>
      <c r="M30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04" s="309">
        <f>IFERROR(INDEX(Tbl_AvgPercCotton[Average % Cotton],MATCH(Tbl_Calculator[[#This Row],[% Cotton in Blend
(Estimated Cotton %)]],Tbl_AvgPercCotton[Blends],0)),0)</f>
        <v>0</v>
      </c>
      <c r="O304" s="307" t="str">
        <f>CONCATENATE(Tbl_Calculator[[#This Row],[Product Category]],"|",Tbl_Calculator[[#This Row],[Product]])</f>
        <v>|</v>
      </c>
      <c r="P304" s="310">
        <f ca="1">IF(AND(Tbl_Calculator[[#This Row],[Number 
Purchased or Sold
(Individual item)]]&gt;0,Tbl_Calculator[[#This Row],[Weight of Cotton Fibre
(Kg)]]=0),0,1)</f>
        <v>1</v>
      </c>
      <c r="Q304" s="274"/>
      <c r="R304" s="274"/>
      <c r="S304" s="274"/>
      <c r="T304" s="274"/>
      <c r="U304" s="274"/>
      <c r="V304" s="274"/>
      <c r="W304" s="274"/>
    </row>
    <row r="305" spans="1:23">
      <c r="A305" s="302"/>
      <c r="B305" s="348"/>
      <c r="C305" s="348"/>
      <c r="D305" s="348"/>
      <c r="E305" s="348"/>
      <c r="F305" s="349">
        <f>IFERROR(INDEX(Tbl_ProductList[Product Weight (g)],MATCH(Tbl_Calculator[[#This Row],[Weight Lookup]],Tbl_ProductList[Product Weight Lookup],0)),0)</f>
        <v>0</v>
      </c>
      <c r="G305" s="350"/>
      <c r="H305" s="351"/>
      <c r="I305" s="352"/>
      <c r="J30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05" s="307" t="e">
        <f ca="1">INDEX(INDIRECT("Tbl_metadata[Category Table names]"),MATCH(Tbl_Calculator[[#This Row],[Business Area]],INDIRECT("Tbl_metadata[Types]",0)))</f>
        <v>#N/A</v>
      </c>
      <c r="L305" s="307" t="e">
        <f ca="1">INDEX(INDIRECT("Tbl_metadata[FabricType Table names]"),MATCH(Tbl_Calculator[[#This Row],[Business Area]],INDIRECT("Tbl_metadata[Types]",0)))</f>
        <v>#N/A</v>
      </c>
      <c r="M30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05" s="309">
        <f>IFERROR(INDEX(Tbl_AvgPercCotton[Average % Cotton],MATCH(Tbl_Calculator[[#This Row],[% Cotton in Blend
(Estimated Cotton %)]],Tbl_AvgPercCotton[Blends],0)),0)</f>
        <v>0</v>
      </c>
      <c r="O305" s="307" t="str">
        <f>CONCATENATE(Tbl_Calculator[[#This Row],[Product Category]],"|",Tbl_Calculator[[#This Row],[Product]])</f>
        <v>|</v>
      </c>
      <c r="P305" s="310">
        <f ca="1">IF(AND(Tbl_Calculator[[#This Row],[Number 
Purchased or Sold
(Individual item)]]&gt;0,Tbl_Calculator[[#This Row],[Weight of Cotton Fibre
(Kg)]]=0),0,1)</f>
        <v>1</v>
      </c>
      <c r="Q305" s="274"/>
      <c r="R305" s="274"/>
      <c r="S305" s="274"/>
      <c r="T305" s="274"/>
      <c r="U305" s="274"/>
      <c r="V305" s="274"/>
      <c r="W305" s="274"/>
    </row>
    <row r="306" spans="1:23">
      <c r="A306" s="302"/>
      <c r="B306" s="343"/>
      <c r="C306" s="343"/>
      <c r="D306" s="343"/>
      <c r="E306" s="343"/>
      <c r="F306" s="344">
        <f>IFERROR(INDEX(Tbl_ProductList[Product Weight (g)],MATCH(Tbl_Calculator[[#This Row],[Weight Lookup]],Tbl_ProductList[Product Weight Lookup],0)),0)</f>
        <v>0</v>
      </c>
      <c r="G306" s="345"/>
      <c r="H306" s="346"/>
      <c r="I306" s="347"/>
      <c r="J30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06" s="307" t="e">
        <f ca="1">INDEX(INDIRECT("Tbl_metadata[Category Table names]"),MATCH(Tbl_Calculator[[#This Row],[Business Area]],INDIRECT("Tbl_metadata[Types]",0)))</f>
        <v>#N/A</v>
      </c>
      <c r="L306" s="307" t="e">
        <f ca="1">INDEX(INDIRECT("Tbl_metadata[FabricType Table names]"),MATCH(Tbl_Calculator[[#This Row],[Business Area]],INDIRECT("Tbl_metadata[Types]",0)))</f>
        <v>#N/A</v>
      </c>
      <c r="M30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06" s="309">
        <f>IFERROR(INDEX(Tbl_AvgPercCotton[Average % Cotton],MATCH(Tbl_Calculator[[#This Row],[% Cotton in Blend
(Estimated Cotton %)]],Tbl_AvgPercCotton[Blends],0)),0)</f>
        <v>0</v>
      </c>
      <c r="O306" s="307" t="str">
        <f>CONCATENATE(Tbl_Calculator[[#This Row],[Product Category]],"|",Tbl_Calculator[[#This Row],[Product]])</f>
        <v>|</v>
      </c>
      <c r="P306" s="310">
        <f ca="1">IF(AND(Tbl_Calculator[[#This Row],[Number 
Purchased or Sold
(Individual item)]]&gt;0,Tbl_Calculator[[#This Row],[Weight of Cotton Fibre
(Kg)]]=0),0,1)</f>
        <v>1</v>
      </c>
      <c r="Q306" s="274"/>
      <c r="R306" s="274"/>
      <c r="S306" s="274"/>
      <c r="T306" s="274"/>
      <c r="U306" s="274"/>
      <c r="V306" s="274"/>
      <c r="W306" s="274"/>
    </row>
    <row r="307" spans="1:23">
      <c r="A307" s="302"/>
      <c r="B307" s="348"/>
      <c r="C307" s="348"/>
      <c r="D307" s="348"/>
      <c r="E307" s="348"/>
      <c r="F307" s="349">
        <f>IFERROR(INDEX(Tbl_ProductList[Product Weight (g)],MATCH(Tbl_Calculator[[#This Row],[Weight Lookup]],Tbl_ProductList[Product Weight Lookup],0)),0)</f>
        <v>0</v>
      </c>
      <c r="G307" s="350"/>
      <c r="H307" s="351"/>
      <c r="I307" s="352"/>
      <c r="J30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07" s="307" t="e">
        <f ca="1">INDEX(INDIRECT("Tbl_metadata[Category Table names]"),MATCH(Tbl_Calculator[[#This Row],[Business Area]],INDIRECT("Tbl_metadata[Types]",0)))</f>
        <v>#N/A</v>
      </c>
      <c r="L307" s="307" t="e">
        <f ca="1">INDEX(INDIRECT("Tbl_metadata[FabricType Table names]"),MATCH(Tbl_Calculator[[#This Row],[Business Area]],INDIRECT("Tbl_metadata[Types]",0)))</f>
        <v>#N/A</v>
      </c>
      <c r="M30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07" s="309">
        <f>IFERROR(INDEX(Tbl_AvgPercCotton[Average % Cotton],MATCH(Tbl_Calculator[[#This Row],[% Cotton in Blend
(Estimated Cotton %)]],Tbl_AvgPercCotton[Blends],0)),0)</f>
        <v>0</v>
      </c>
      <c r="O307" s="307" t="str">
        <f>CONCATENATE(Tbl_Calculator[[#This Row],[Product Category]],"|",Tbl_Calculator[[#This Row],[Product]])</f>
        <v>|</v>
      </c>
      <c r="P307" s="310">
        <f ca="1">IF(AND(Tbl_Calculator[[#This Row],[Number 
Purchased or Sold
(Individual item)]]&gt;0,Tbl_Calculator[[#This Row],[Weight of Cotton Fibre
(Kg)]]=0),0,1)</f>
        <v>1</v>
      </c>
      <c r="Q307" s="274"/>
      <c r="R307" s="274"/>
      <c r="S307" s="274"/>
      <c r="T307" s="274"/>
      <c r="U307" s="274"/>
      <c r="V307" s="274"/>
      <c r="W307" s="274"/>
    </row>
    <row r="308" spans="1:23">
      <c r="A308" s="302"/>
      <c r="B308" s="343"/>
      <c r="C308" s="343"/>
      <c r="D308" s="343"/>
      <c r="E308" s="343"/>
      <c r="F308" s="344">
        <f>IFERROR(INDEX(Tbl_ProductList[Product Weight (g)],MATCH(Tbl_Calculator[[#This Row],[Weight Lookup]],Tbl_ProductList[Product Weight Lookup],0)),0)</f>
        <v>0</v>
      </c>
      <c r="G308" s="345"/>
      <c r="H308" s="346"/>
      <c r="I308" s="347"/>
      <c r="J30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08" s="307" t="e">
        <f ca="1">INDEX(INDIRECT("Tbl_metadata[Category Table names]"),MATCH(Tbl_Calculator[[#This Row],[Business Area]],INDIRECT("Tbl_metadata[Types]",0)))</f>
        <v>#N/A</v>
      </c>
      <c r="L308" s="307" t="e">
        <f ca="1">INDEX(INDIRECT("Tbl_metadata[FabricType Table names]"),MATCH(Tbl_Calculator[[#This Row],[Business Area]],INDIRECT("Tbl_metadata[Types]",0)))</f>
        <v>#N/A</v>
      </c>
      <c r="M30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08" s="309">
        <f>IFERROR(INDEX(Tbl_AvgPercCotton[Average % Cotton],MATCH(Tbl_Calculator[[#This Row],[% Cotton in Blend
(Estimated Cotton %)]],Tbl_AvgPercCotton[Blends],0)),0)</f>
        <v>0</v>
      </c>
      <c r="O308" s="307" t="str">
        <f>CONCATENATE(Tbl_Calculator[[#This Row],[Product Category]],"|",Tbl_Calculator[[#This Row],[Product]])</f>
        <v>|</v>
      </c>
      <c r="P308" s="310">
        <f ca="1">IF(AND(Tbl_Calculator[[#This Row],[Number 
Purchased or Sold
(Individual item)]]&gt;0,Tbl_Calculator[[#This Row],[Weight of Cotton Fibre
(Kg)]]=0),0,1)</f>
        <v>1</v>
      </c>
      <c r="Q308" s="274"/>
      <c r="R308" s="274"/>
      <c r="S308" s="274"/>
      <c r="T308" s="274"/>
      <c r="U308" s="274"/>
      <c r="V308" s="274"/>
      <c r="W308" s="274"/>
    </row>
    <row r="309" spans="1:23">
      <c r="A309" s="302"/>
      <c r="B309" s="348"/>
      <c r="C309" s="348"/>
      <c r="D309" s="348"/>
      <c r="E309" s="348"/>
      <c r="F309" s="349">
        <f>IFERROR(INDEX(Tbl_ProductList[Product Weight (g)],MATCH(Tbl_Calculator[[#This Row],[Weight Lookup]],Tbl_ProductList[Product Weight Lookup],0)),0)</f>
        <v>0</v>
      </c>
      <c r="G309" s="350"/>
      <c r="H309" s="351"/>
      <c r="I309" s="352"/>
      <c r="J30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09" s="307" t="e">
        <f ca="1">INDEX(INDIRECT("Tbl_metadata[Category Table names]"),MATCH(Tbl_Calculator[[#This Row],[Business Area]],INDIRECT("Tbl_metadata[Types]",0)))</f>
        <v>#N/A</v>
      </c>
      <c r="L309" s="307" t="e">
        <f ca="1">INDEX(INDIRECT("Tbl_metadata[FabricType Table names]"),MATCH(Tbl_Calculator[[#This Row],[Business Area]],INDIRECT("Tbl_metadata[Types]",0)))</f>
        <v>#N/A</v>
      </c>
      <c r="M30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09" s="309">
        <f>IFERROR(INDEX(Tbl_AvgPercCotton[Average % Cotton],MATCH(Tbl_Calculator[[#This Row],[% Cotton in Blend
(Estimated Cotton %)]],Tbl_AvgPercCotton[Blends],0)),0)</f>
        <v>0</v>
      </c>
      <c r="O309" s="307" t="str">
        <f>CONCATENATE(Tbl_Calculator[[#This Row],[Product Category]],"|",Tbl_Calculator[[#This Row],[Product]])</f>
        <v>|</v>
      </c>
      <c r="P309" s="310">
        <f ca="1">IF(AND(Tbl_Calculator[[#This Row],[Number 
Purchased or Sold
(Individual item)]]&gt;0,Tbl_Calculator[[#This Row],[Weight of Cotton Fibre
(Kg)]]=0),0,1)</f>
        <v>1</v>
      </c>
      <c r="Q309" s="274"/>
      <c r="R309" s="274"/>
      <c r="S309" s="274"/>
      <c r="T309" s="274"/>
      <c r="U309" s="274"/>
      <c r="V309" s="274"/>
      <c r="W309" s="274"/>
    </row>
    <row r="310" spans="1:23">
      <c r="A310" s="302"/>
      <c r="B310" s="343"/>
      <c r="C310" s="343"/>
      <c r="D310" s="343"/>
      <c r="E310" s="343"/>
      <c r="F310" s="344">
        <f>IFERROR(INDEX(Tbl_ProductList[Product Weight (g)],MATCH(Tbl_Calculator[[#This Row],[Weight Lookup]],Tbl_ProductList[Product Weight Lookup],0)),0)</f>
        <v>0</v>
      </c>
      <c r="G310" s="345"/>
      <c r="H310" s="346"/>
      <c r="I310" s="347"/>
      <c r="J31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10" s="307" t="e">
        <f ca="1">INDEX(INDIRECT("Tbl_metadata[Category Table names]"),MATCH(Tbl_Calculator[[#This Row],[Business Area]],INDIRECT("Tbl_metadata[Types]",0)))</f>
        <v>#N/A</v>
      </c>
      <c r="L310" s="307" t="e">
        <f ca="1">INDEX(INDIRECT("Tbl_metadata[FabricType Table names]"),MATCH(Tbl_Calculator[[#This Row],[Business Area]],INDIRECT("Tbl_metadata[Types]",0)))</f>
        <v>#N/A</v>
      </c>
      <c r="M31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10" s="309">
        <f>IFERROR(INDEX(Tbl_AvgPercCotton[Average % Cotton],MATCH(Tbl_Calculator[[#This Row],[% Cotton in Blend
(Estimated Cotton %)]],Tbl_AvgPercCotton[Blends],0)),0)</f>
        <v>0</v>
      </c>
      <c r="O310" s="307" t="str">
        <f>CONCATENATE(Tbl_Calculator[[#This Row],[Product Category]],"|",Tbl_Calculator[[#This Row],[Product]])</f>
        <v>|</v>
      </c>
      <c r="P310" s="310">
        <f ca="1">IF(AND(Tbl_Calculator[[#This Row],[Number 
Purchased or Sold
(Individual item)]]&gt;0,Tbl_Calculator[[#This Row],[Weight of Cotton Fibre
(Kg)]]=0),0,1)</f>
        <v>1</v>
      </c>
      <c r="Q310" s="274"/>
      <c r="R310" s="274"/>
      <c r="S310" s="274"/>
      <c r="T310" s="274"/>
      <c r="U310" s="274"/>
      <c r="V310" s="274"/>
      <c r="W310" s="274"/>
    </row>
    <row r="311" spans="1:23">
      <c r="A311" s="302"/>
      <c r="B311" s="348"/>
      <c r="C311" s="348"/>
      <c r="D311" s="348"/>
      <c r="E311" s="348"/>
      <c r="F311" s="349">
        <f>IFERROR(INDEX(Tbl_ProductList[Product Weight (g)],MATCH(Tbl_Calculator[[#This Row],[Weight Lookup]],Tbl_ProductList[Product Weight Lookup],0)),0)</f>
        <v>0</v>
      </c>
      <c r="G311" s="350"/>
      <c r="H311" s="351"/>
      <c r="I311" s="352"/>
      <c r="J31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11" s="307" t="e">
        <f ca="1">INDEX(INDIRECT("Tbl_metadata[Category Table names]"),MATCH(Tbl_Calculator[[#This Row],[Business Area]],INDIRECT("Tbl_metadata[Types]",0)))</f>
        <v>#N/A</v>
      </c>
      <c r="L311" s="307" t="e">
        <f ca="1">INDEX(INDIRECT("Tbl_metadata[FabricType Table names]"),MATCH(Tbl_Calculator[[#This Row],[Business Area]],INDIRECT("Tbl_metadata[Types]",0)))</f>
        <v>#N/A</v>
      </c>
      <c r="M31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11" s="309">
        <f>IFERROR(INDEX(Tbl_AvgPercCotton[Average % Cotton],MATCH(Tbl_Calculator[[#This Row],[% Cotton in Blend
(Estimated Cotton %)]],Tbl_AvgPercCotton[Blends],0)),0)</f>
        <v>0</v>
      </c>
      <c r="O311" s="307" t="str">
        <f>CONCATENATE(Tbl_Calculator[[#This Row],[Product Category]],"|",Tbl_Calculator[[#This Row],[Product]])</f>
        <v>|</v>
      </c>
      <c r="P311" s="310">
        <f ca="1">IF(AND(Tbl_Calculator[[#This Row],[Number 
Purchased or Sold
(Individual item)]]&gt;0,Tbl_Calculator[[#This Row],[Weight of Cotton Fibre
(Kg)]]=0),0,1)</f>
        <v>1</v>
      </c>
      <c r="Q311" s="274"/>
      <c r="R311" s="274"/>
      <c r="S311" s="274"/>
      <c r="T311" s="274"/>
      <c r="U311" s="274"/>
      <c r="V311" s="274"/>
      <c r="W311" s="274"/>
    </row>
    <row r="312" spans="1:23">
      <c r="A312" s="302"/>
      <c r="B312" s="343"/>
      <c r="C312" s="343"/>
      <c r="D312" s="343"/>
      <c r="E312" s="343"/>
      <c r="F312" s="344">
        <f>IFERROR(INDEX(Tbl_ProductList[Product Weight (g)],MATCH(Tbl_Calculator[[#This Row],[Weight Lookup]],Tbl_ProductList[Product Weight Lookup],0)),0)</f>
        <v>0</v>
      </c>
      <c r="G312" s="345"/>
      <c r="H312" s="346"/>
      <c r="I312" s="347"/>
      <c r="J31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12" s="307" t="e">
        <f ca="1">INDEX(INDIRECT("Tbl_metadata[Category Table names]"),MATCH(Tbl_Calculator[[#This Row],[Business Area]],INDIRECT("Tbl_metadata[Types]",0)))</f>
        <v>#N/A</v>
      </c>
      <c r="L312" s="307" t="e">
        <f ca="1">INDEX(INDIRECT("Tbl_metadata[FabricType Table names]"),MATCH(Tbl_Calculator[[#This Row],[Business Area]],INDIRECT("Tbl_metadata[Types]",0)))</f>
        <v>#N/A</v>
      </c>
      <c r="M31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12" s="309">
        <f>IFERROR(INDEX(Tbl_AvgPercCotton[Average % Cotton],MATCH(Tbl_Calculator[[#This Row],[% Cotton in Blend
(Estimated Cotton %)]],Tbl_AvgPercCotton[Blends],0)),0)</f>
        <v>0</v>
      </c>
      <c r="O312" s="307" t="str">
        <f>CONCATENATE(Tbl_Calculator[[#This Row],[Product Category]],"|",Tbl_Calculator[[#This Row],[Product]])</f>
        <v>|</v>
      </c>
      <c r="P312" s="310">
        <f ca="1">IF(AND(Tbl_Calculator[[#This Row],[Number 
Purchased or Sold
(Individual item)]]&gt;0,Tbl_Calculator[[#This Row],[Weight of Cotton Fibre
(Kg)]]=0),0,1)</f>
        <v>1</v>
      </c>
      <c r="Q312" s="274"/>
      <c r="R312" s="274"/>
      <c r="S312" s="274"/>
      <c r="T312" s="274"/>
      <c r="U312" s="274"/>
      <c r="V312" s="274"/>
      <c r="W312" s="274"/>
    </row>
    <row r="313" spans="1:23">
      <c r="A313" s="302"/>
      <c r="B313" s="348"/>
      <c r="C313" s="348"/>
      <c r="D313" s="348"/>
      <c r="E313" s="348"/>
      <c r="F313" s="349">
        <f>IFERROR(INDEX(Tbl_ProductList[Product Weight (g)],MATCH(Tbl_Calculator[[#This Row],[Weight Lookup]],Tbl_ProductList[Product Weight Lookup],0)),0)</f>
        <v>0</v>
      </c>
      <c r="G313" s="350"/>
      <c r="H313" s="351"/>
      <c r="I313" s="352"/>
      <c r="J31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13" s="307" t="e">
        <f ca="1">INDEX(INDIRECT("Tbl_metadata[Category Table names]"),MATCH(Tbl_Calculator[[#This Row],[Business Area]],INDIRECT("Tbl_metadata[Types]",0)))</f>
        <v>#N/A</v>
      </c>
      <c r="L313" s="307" t="e">
        <f ca="1">INDEX(INDIRECT("Tbl_metadata[FabricType Table names]"),MATCH(Tbl_Calculator[[#This Row],[Business Area]],INDIRECT("Tbl_metadata[Types]",0)))</f>
        <v>#N/A</v>
      </c>
      <c r="M31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13" s="309">
        <f>IFERROR(INDEX(Tbl_AvgPercCotton[Average % Cotton],MATCH(Tbl_Calculator[[#This Row],[% Cotton in Blend
(Estimated Cotton %)]],Tbl_AvgPercCotton[Blends],0)),0)</f>
        <v>0</v>
      </c>
      <c r="O313" s="307" t="str">
        <f>CONCATENATE(Tbl_Calculator[[#This Row],[Product Category]],"|",Tbl_Calculator[[#This Row],[Product]])</f>
        <v>|</v>
      </c>
      <c r="P313" s="310">
        <f ca="1">IF(AND(Tbl_Calculator[[#This Row],[Number 
Purchased or Sold
(Individual item)]]&gt;0,Tbl_Calculator[[#This Row],[Weight of Cotton Fibre
(Kg)]]=0),0,1)</f>
        <v>1</v>
      </c>
      <c r="Q313" s="274"/>
      <c r="R313" s="274"/>
      <c r="S313" s="274"/>
      <c r="T313" s="274"/>
      <c r="U313" s="274"/>
      <c r="V313" s="274"/>
      <c r="W313" s="274"/>
    </row>
    <row r="314" spans="1:23">
      <c r="A314" s="302"/>
      <c r="B314" s="343"/>
      <c r="C314" s="343"/>
      <c r="D314" s="343"/>
      <c r="E314" s="343"/>
      <c r="F314" s="344">
        <f>IFERROR(INDEX(Tbl_ProductList[Product Weight (g)],MATCH(Tbl_Calculator[[#This Row],[Weight Lookup]],Tbl_ProductList[Product Weight Lookup],0)),0)</f>
        <v>0</v>
      </c>
      <c r="G314" s="345"/>
      <c r="H314" s="346"/>
      <c r="I314" s="347"/>
      <c r="J31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14" s="307" t="e">
        <f ca="1">INDEX(INDIRECT("Tbl_metadata[Category Table names]"),MATCH(Tbl_Calculator[[#This Row],[Business Area]],INDIRECT("Tbl_metadata[Types]",0)))</f>
        <v>#N/A</v>
      </c>
      <c r="L314" s="307" t="e">
        <f ca="1">INDEX(INDIRECT("Tbl_metadata[FabricType Table names]"),MATCH(Tbl_Calculator[[#This Row],[Business Area]],INDIRECT("Tbl_metadata[Types]",0)))</f>
        <v>#N/A</v>
      </c>
      <c r="M31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14" s="309">
        <f>IFERROR(INDEX(Tbl_AvgPercCotton[Average % Cotton],MATCH(Tbl_Calculator[[#This Row],[% Cotton in Blend
(Estimated Cotton %)]],Tbl_AvgPercCotton[Blends],0)),0)</f>
        <v>0</v>
      </c>
      <c r="O314" s="307" t="str">
        <f>CONCATENATE(Tbl_Calculator[[#This Row],[Product Category]],"|",Tbl_Calculator[[#This Row],[Product]])</f>
        <v>|</v>
      </c>
      <c r="P314" s="310">
        <f ca="1">IF(AND(Tbl_Calculator[[#This Row],[Number 
Purchased or Sold
(Individual item)]]&gt;0,Tbl_Calculator[[#This Row],[Weight of Cotton Fibre
(Kg)]]=0),0,1)</f>
        <v>1</v>
      </c>
      <c r="Q314" s="274"/>
      <c r="R314" s="274"/>
      <c r="S314" s="274"/>
      <c r="T314" s="274"/>
      <c r="U314" s="274"/>
      <c r="V314" s="274"/>
      <c r="W314" s="274"/>
    </row>
    <row r="315" spans="1:23">
      <c r="A315" s="302"/>
      <c r="B315" s="348"/>
      <c r="C315" s="348"/>
      <c r="D315" s="348"/>
      <c r="E315" s="348"/>
      <c r="F315" s="349">
        <f>IFERROR(INDEX(Tbl_ProductList[Product Weight (g)],MATCH(Tbl_Calculator[[#This Row],[Weight Lookup]],Tbl_ProductList[Product Weight Lookup],0)),0)</f>
        <v>0</v>
      </c>
      <c r="G315" s="350"/>
      <c r="H315" s="351"/>
      <c r="I315" s="352"/>
      <c r="J31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15" s="307" t="e">
        <f ca="1">INDEX(INDIRECT("Tbl_metadata[Category Table names]"),MATCH(Tbl_Calculator[[#This Row],[Business Area]],INDIRECT("Tbl_metadata[Types]",0)))</f>
        <v>#N/A</v>
      </c>
      <c r="L315" s="307" t="e">
        <f ca="1">INDEX(INDIRECT("Tbl_metadata[FabricType Table names]"),MATCH(Tbl_Calculator[[#This Row],[Business Area]],INDIRECT("Tbl_metadata[Types]",0)))</f>
        <v>#N/A</v>
      </c>
      <c r="M31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15" s="309">
        <f>IFERROR(INDEX(Tbl_AvgPercCotton[Average % Cotton],MATCH(Tbl_Calculator[[#This Row],[% Cotton in Blend
(Estimated Cotton %)]],Tbl_AvgPercCotton[Blends],0)),0)</f>
        <v>0</v>
      </c>
      <c r="O315" s="307" t="str">
        <f>CONCATENATE(Tbl_Calculator[[#This Row],[Product Category]],"|",Tbl_Calculator[[#This Row],[Product]])</f>
        <v>|</v>
      </c>
      <c r="P315" s="310">
        <f ca="1">IF(AND(Tbl_Calculator[[#This Row],[Number 
Purchased or Sold
(Individual item)]]&gt;0,Tbl_Calculator[[#This Row],[Weight of Cotton Fibre
(Kg)]]=0),0,1)</f>
        <v>1</v>
      </c>
      <c r="Q315" s="274"/>
      <c r="R315" s="274"/>
      <c r="S315" s="274"/>
      <c r="T315" s="274"/>
      <c r="U315" s="274"/>
      <c r="V315" s="274"/>
      <c r="W315" s="274"/>
    </row>
    <row r="316" spans="1:23">
      <c r="A316" s="302"/>
      <c r="B316" s="343"/>
      <c r="C316" s="343"/>
      <c r="D316" s="343"/>
      <c r="E316" s="343"/>
      <c r="F316" s="344">
        <f>IFERROR(INDEX(Tbl_ProductList[Product Weight (g)],MATCH(Tbl_Calculator[[#This Row],[Weight Lookup]],Tbl_ProductList[Product Weight Lookup],0)),0)</f>
        <v>0</v>
      </c>
      <c r="G316" s="345"/>
      <c r="H316" s="346"/>
      <c r="I316" s="347"/>
      <c r="J31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16" s="307" t="e">
        <f ca="1">INDEX(INDIRECT("Tbl_metadata[Category Table names]"),MATCH(Tbl_Calculator[[#This Row],[Business Area]],INDIRECT("Tbl_metadata[Types]",0)))</f>
        <v>#N/A</v>
      </c>
      <c r="L316" s="307" t="e">
        <f ca="1">INDEX(INDIRECT("Tbl_metadata[FabricType Table names]"),MATCH(Tbl_Calculator[[#This Row],[Business Area]],INDIRECT("Tbl_metadata[Types]",0)))</f>
        <v>#N/A</v>
      </c>
      <c r="M31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16" s="309">
        <f>IFERROR(INDEX(Tbl_AvgPercCotton[Average % Cotton],MATCH(Tbl_Calculator[[#This Row],[% Cotton in Blend
(Estimated Cotton %)]],Tbl_AvgPercCotton[Blends],0)),0)</f>
        <v>0</v>
      </c>
      <c r="O316" s="307" t="str">
        <f>CONCATENATE(Tbl_Calculator[[#This Row],[Product Category]],"|",Tbl_Calculator[[#This Row],[Product]])</f>
        <v>|</v>
      </c>
      <c r="P316" s="310">
        <f ca="1">IF(AND(Tbl_Calculator[[#This Row],[Number 
Purchased or Sold
(Individual item)]]&gt;0,Tbl_Calculator[[#This Row],[Weight of Cotton Fibre
(Kg)]]=0),0,1)</f>
        <v>1</v>
      </c>
      <c r="Q316" s="274"/>
      <c r="R316" s="274"/>
      <c r="S316" s="274"/>
      <c r="T316" s="274"/>
      <c r="U316" s="274"/>
      <c r="V316" s="274"/>
      <c r="W316" s="274"/>
    </row>
    <row r="317" spans="1:23">
      <c r="A317" s="302"/>
      <c r="B317" s="348"/>
      <c r="C317" s="348"/>
      <c r="D317" s="348"/>
      <c r="E317" s="348"/>
      <c r="F317" s="349">
        <f>IFERROR(INDEX(Tbl_ProductList[Product Weight (g)],MATCH(Tbl_Calculator[[#This Row],[Weight Lookup]],Tbl_ProductList[Product Weight Lookup],0)),0)</f>
        <v>0</v>
      </c>
      <c r="G317" s="350"/>
      <c r="H317" s="351"/>
      <c r="I317" s="352"/>
      <c r="J31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17" s="307" t="e">
        <f ca="1">INDEX(INDIRECT("Tbl_metadata[Category Table names]"),MATCH(Tbl_Calculator[[#This Row],[Business Area]],INDIRECT("Tbl_metadata[Types]",0)))</f>
        <v>#N/A</v>
      </c>
      <c r="L317" s="307" t="e">
        <f ca="1">INDEX(INDIRECT("Tbl_metadata[FabricType Table names]"),MATCH(Tbl_Calculator[[#This Row],[Business Area]],INDIRECT("Tbl_metadata[Types]",0)))</f>
        <v>#N/A</v>
      </c>
      <c r="M31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17" s="309">
        <f>IFERROR(INDEX(Tbl_AvgPercCotton[Average % Cotton],MATCH(Tbl_Calculator[[#This Row],[% Cotton in Blend
(Estimated Cotton %)]],Tbl_AvgPercCotton[Blends],0)),0)</f>
        <v>0</v>
      </c>
      <c r="O317" s="307" t="str">
        <f>CONCATENATE(Tbl_Calculator[[#This Row],[Product Category]],"|",Tbl_Calculator[[#This Row],[Product]])</f>
        <v>|</v>
      </c>
      <c r="P317" s="310">
        <f ca="1">IF(AND(Tbl_Calculator[[#This Row],[Number 
Purchased or Sold
(Individual item)]]&gt;0,Tbl_Calculator[[#This Row],[Weight of Cotton Fibre
(Kg)]]=0),0,1)</f>
        <v>1</v>
      </c>
      <c r="Q317" s="274"/>
      <c r="R317" s="274"/>
      <c r="S317" s="274"/>
      <c r="T317" s="274"/>
      <c r="U317" s="274"/>
      <c r="V317" s="274"/>
      <c r="W317" s="274"/>
    </row>
    <row r="318" spans="1:23">
      <c r="A318" s="302"/>
      <c r="B318" s="343"/>
      <c r="C318" s="343"/>
      <c r="D318" s="343"/>
      <c r="E318" s="343"/>
      <c r="F318" s="344">
        <f>IFERROR(INDEX(Tbl_ProductList[Product Weight (g)],MATCH(Tbl_Calculator[[#This Row],[Weight Lookup]],Tbl_ProductList[Product Weight Lookup],0)),0)</f>
        <v>0</v>
      </c>
      <c r="G318" s="345"/>
      <c r="H318" s="346"/>
      <c r="I318" s="347"/>
      <c r="J31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18" s="307" t="e">
        <f ca="1">INDEX(INDIRECT("Tbl_metadata[Category Table names]"),MATCH(Tbl_Calculator[[#This Row],[Business Area]],INDIRECT("Tbl_metadata[Types]",0)))</f>
        <v>#N/A</v>
      </c>
      <c r="L318" s="307" t="e">
        <f ca="1">INDEX(INDIRECT("Tbl_metadata[FabricType Table names]"),MATCH(Tbl_Calculator[[#This Row],[Business Area]],INDIRECT("Tbl_metadata[Types]",0)))</f>
        <v>#N/A</v>
      </c>
      <c r="M31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18" s="309">
        <f>IFERROR(INDEX(Tbl_AvgPercCotton[Average % Cotton],MATCH(Tbl_Calculator[[#This Row],[% Cotton in Blend
(Estimated Cotton %)]],Tbl_AvgPercCotton[Blends],0)),0)</f>
        <v>0</v>
      </c>
      <c r="O318" s="307" t="str">
        <f>CONCATENATE(Tbl_Calculator[[#This Row],[Product Category]],"|",Tbl_Calculator[[#This Row],[Product]])</f>
        <v>|</v>
      </c>
      <c r="P318" s="310">
        <f ca="1">IF(AND(Tbl_Calculator[[#This Row],[Number 
Purchased or Sold
(Individual item)]]&gt;0,Tbl_Calculator[[#This Row],[Weight of Cotton Fibre
(Kg)]]=0),0,1)</f>
        <v>1</v>
      </c>
      <c r="Q318" s="274"/>
      <c r="R318" s="274"/>
      <c r="S318" s="274"/>
      <c r="T318" s="274"/>
      <c r="U318" s="274"/>
      <c r="V318" s="274"/>
      <c r="W318" s="274"/>
    </row>
    <row r="319" spans="1:23">
      <c r="A319" s="302"/>
      <c r="B319" s="348"/>
      <c r="C319" s="348"/>
      <c r="D319" s="348"/>
      <c r="E319" s="348"/>
      <c r="F319" s="349">
        <f>IFERROR(INDEX(Tbl_ProductList[Product Weight (g)],MATCH(Tbl_Calculator[[#This Row],[Weight Lookup]],Tbl_ProductList[Product Weight Lookup],0)),0)</f>
        <v>0</v>
      </c>
      <c r="G319" s="350"/>
      <c r="H319" s="351"/>
      <c r="I319" s="352"/>
      <c r="J31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19" s="307" t="e">
        <f ca="1">INDEX(INDIRECT("Tbl_metadata[Category Table names]"),MATCH(Tbl_Calculator[[#This Row],[Business Area]],INDIRECT("Tbl_metadata[Types]",0)))</f>
        <v>#N/A</v>
      </c>
      <c r="L319" s="307" t="e">
        <f ca="1">INDEX(INDIRECT("Tbl_metadata[FabricType Table names]"),MATCH(Tbl_Calculator[[#This Row],[Business Area]],INDIRECT("Tbl_metadata[Types]",0)))</f>
        <v>#N/A</v>
      </c>
      <c r="M31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19" s="309">
        <f>IFERROR(INDEX(Tbl_AvgPercCotton[Average % Cotton],MATCH(Tbl_Calculator[[#This Row],[% Cotton in Blend
(Estimated Cotton %)]],Tbl_AvgPercCotton[Blends],0)),0)</f>
        <v>0</v>
      </c>
      <c r="O319" s="307" t="str">
        <f>CONCATENATE(Tbl_Calculator[[#This Row],[Product Category]],"|",Tbl_Calculator[[#This Row],[Product]])</f>
        <v>|</v>
      </c>
      <c r="P319" s="310">
        <f ca="1">IF(AND(Tbl_Calculator[[#This Row],[Number 
Purchased or Sold
(Individual item)]]&gt;0,Tbl_Calculator[[#This Row],[Weight of Cotton Fibre
(Kg)]]=0),0,1)</f>
        <v>1</v>
      </c>
      <c r="Q319" s="274"/>
      <c r="R319" s="274"/>
      <c r="S319" s="274"/>
      <c r="T319" s="274"/>
      <c r="U319" s="274"/>
      <c r="V319" s="274"/>
      <c r="W319" s="274"/>
    </row>
    <row r="320" spans="1:23">
      <c r="A320" s="302"/>
      <c r="B320" s="343"/>
      <c r="C320" s="343"/>
      <c r="D320" s="343"/>
      <c r="E320" s="343"/>
      <c r="F320" s="344">
        <f>IFERROR(INDEX(Tbl_ProductList[Product Weight (g)],MATCH(Tbl_Calculator[[#This Row],[Weight Lookup]],Tbl_ProductList[Product Weight Lookup],0)),0)</f>
        <v>0</v>
      </c>
      <c r="G320" s="345"/>
      <c r="H320" s="346"/>
      <c r="I320" s="347"/>
      <c r="J32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20" s="307" t="e">
        <f ca="1">INDEX(INDIRECT("Tbl_metadata[Category Table names]"),MATCH(Tbl_Calculator[[#This Row],[Business Area]],INDIRECT("Tbl_metadata[Types]",0)))</f>
        <v>#N/A</v>
      </c>
      <c r="L320" s="307" t="e">
        <f ca="1">INDEX(INDIRECT("Tbl_metadata[FabricType Table names]"),MATCH(Tbl_Calculator[[#This Row],[Business Area]],INDIRECT("Tbl_metadata[Types]",0)))</f>
        <v>#N/A</v>
      </c>
      <c r="M32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20" s="309">
        <f>IFERROR(INDEX(Tbl_AvgPercCotton[Average % Cotton],MATCH(Tbl_Calculator[[#This Row],[% Cotton in Blend
(Estimated Cotton %)]],Tbl_AvgPercCotton[Blends],0)),0)</f>
        <v>0</v>
      </c>
      <c r="O320" s="307" t="str">
        <f>CONCATENATE(Tbl_Calculator[[#This Row],[Product Category]],"|",Tbl_Calculator[[#This Row],[Product]])</f>
        <v>|</v>
      </c>
      <c r="P320" s="310">
        <f ca="1">IF(AND(Tbl_Calculator[[#This Row],[Number 
Purchased or Sold
(Individual item)]]&gt;0,Tbl_Calculator[[#This Row],[Weight of Cotton Fibre
(Kg)]]=0),0,1)</f>
        <v>1</v>
      </c>
      <c r="Q320" s="274"/>
      <c r="R320" s="274"/>
      <c r="S320" s="274"/>
      <c r="T320" s="274"/>
      <c r="U320" s="274"/>
      <c r="V320" s="274"/>
      <c r="W320" s="274"/>
    </row>
    <row r="321" spans="1:23">
      <c r="A321" s="302"/>
      <c r="B321" s="348"/>
      <c r="C321" s="348"/>
      <c r="D321" s="348"/>
      <c r="E321" s="348"/>
      <c r="F321" s="349">
        <f>IFERROR(INDEX(Tbl_ProductList[Product Weight (g)],MATCH(Tbl_Calculator[[#This Row],[Weight Lookup]],Tbl_ProductList[Product Weight Lookup],0)),0)</f>
        <v>0</v>
      </c>
      <c r="G321" s="350"/>
      <c r="H321" s="351"/>
      <c r="I321" s="352"/>
      <c r="J32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21" s="307" t="e">
        <f ca="1">INDEX(INDIRECT("Tbl_metadata[Category Table names]"),MATCH(Tbl_Calculator[[#This Row],[Business Area]],INDIRECT("Tbl_metadata[Types]",0)))</f>
        <v>#N/A</v>
      </c>
      <c r="L321" s="307" t="e">
        <f ca="1">INDEX(INDIRECT("Tbl_metadata[FabricType Table names]"),MATCH(Tbl_Calculator[[#This Row],[Business Area]],INDIRECT("Tbl_metadata[Types]",0)))</f>
        <v>#N/A</v>
      </c>
      <c r="M32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21" s="309">
        <f>IFERROR(INDEX(Tbl_AvgPercCotton[Average % Cotton],MATCH(Tbl_Calculator[[#This Row],[% Cotton in Blend
(Estimated Cotton %)]],Tbl_AvgPercCotton[Blends],0)),0)</f>
        <v>0</v>
      </c>
      <c r="O321" s="307" t="str">
        <f>CONCATENATE(Tbl_Calculator[[#This Row],[Product Category]],"|",Tbl_Calculator[[#This Row],[Product]])</f>
        <v>|</v>
      </c>
      <c r="P321" s="310">
        <f ca="1">IF(AND(Tbl_Calculator[[#This Row],[Number 
Purchased or Sold
(Individual item)]]&gt;0,Tbl_Calculator[[#This Row],[Weight of Cotton Fibre
(Kg)]]=0),0,1)</f>
        <v>1</v>
      </c>
      <c r="Q321" s="274"/>
      <c r="R321" s="274"/>
      <c r="S321" s="274"/>
      <c r="T321" s="274"/>
      <c r="U321" s="274"/>
      <c r="V321" s="274"/>
      <c r="W321" s="274"/>
    </row>
    <row r="322" spans="1:23">
      <c r="A322" s="302"/>
      <c r="B322" s="343"/>
      <c r="C322" s="343"/>
      <c r="D322" s="343"/>
      <c r="E322" s="343"/>
      <c r="F322" s="344">
        <f>IFERROR(INDEX(Tbl_ProductList[Product Weight (g)],MATCH(Tbl_Calculator[[#This Row],[Weight Lookup]],Tbl_ProductList[Product Weight Lookup],0)),0)</f>
        <v>0</v>
      </c>
      <c r="G322" s="345"/>
      <c r="H322" s="346"/>
      <c r="I322" s="347"/>
      <c r="J32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22" s="307" t="e">
        <f ca="1">INDEX(INDIRECT("Tbl_metadata[Category Table names]"),MATCH(Tbl_Calculator[[#This Row],[Business Area]],INDIRECT("Tbl_metadata[Types]",0)))</f>
        <v>#N/A</v>
      </c>
      <c r="L322" s="307" t="e">
        <f ca="1">INDEX(INDIRECT("Tbl_metadata[FabricType Table names]"),MATCH(Tbl_Calculator[[#This Row],[Business Area]],INDIRECT("Tbl_metadata[Types]",0)))</f>
        <v>#N/A</v>
      </c>
      <c r="M32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22" s="309">
        <f>IFERROR(INDEX(Tbl_AvgPercCotton[Average % Cotton],MATCH(Tbl_Calculator[[#This Row],[% Cotton in Blend
(Estimated Cotton %)]],Tbl_AvgPercCotton[Blends],0)),0)</f>
        <v>0</v>
      </c>
      <c r="O322" s="307" t="str">
        <f>CONCATENATE(Tbl_Calculator[[#This Row],[Product Category]],"|",Tbl_Calculator[[#This Row],[Product]])</f>
        <v>|</v>
      </c>
      <c r="P322" s="310">
        <f ca="1">IF(AND(Tbl_Calculator[[#This Row],[Number 
Purchased or Sold
(Individual item)]]&gt;0,Tbl_Calculator[[#This Row],[Weight of Cotton Fibre
(Kg)]]=0),0,1)</f>
        <v>1</v>
      </c>
      <c r="Q322" s="274"/>
      <c r="R322" s="274"/>
      <c r="S322" s="274"/>
      <c r="T322" s="274"/>
      <c r="U322" s="274"/>
      <c r="V322" s="274"/>
      <c r="W322" s="274"/>
    </row>
    <row r="323" spans="1:23">
      <c r="A323" s="302"/>
      <c r="B323" s="348"/>
      <c r="C323" s="348"/>
      <c r="D323" s="348"/>
      <c r="E323" s="348"/>
      <c r="F323" s="349">
        <f>IFERROR(INDEX(Tbl_ProductList[Product Weight (g)],MATCH(Tbl_Calculator[[#This Row],[Weight Lookup]],Tbl_ProductList[Product Weight Lookup],0)),0)</f>
        <v>0</v>
      </c>
      <c r="G323" s="350"/>
      <c r="H323" s="351"/>
      <c r="I323" s="352"/>
      <c r="J32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23" s="307" t="e">
        <f ca="1">INDEX(INDIRECT("Tbl_metadata[Category Table names]"),MATCH(Tbl_Calculator[[#This Row],[Business Area]],INDIRECT("Tbl_metadata[Types]",0)))</f>
        <v>#N/A</v>
      </c>
      <c r="L323" s="307" t="e">
        <f ca="1">INDEX(INDIRECT("Tbl_metadata[FabricType Table names]"),MATCH(Tbl_Calculator[[#This Row],[Business Area]],INDIRECT("Tbl_metadata[Types]",0)))</f>
        <v>#N/A</v>
      </c>
      <c r="M32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23" s="309">
        <f>IFERROR(INDEX(Tbl_AvgPercCotton[Average % Cotton],MATCH(Tbl_Calculator[[#This Row],[% Cotton in Blend
(Estimated Cotton %)]],Tbl_AvgPercCotton[Blends],0)),0)</f>
        <v>0</v>
      </c>
      <c r="O323" s="307" t="str">
        <f>CONCATENATE(Tbl_Calculator[[#This Row],[Product Category]],"|",Tbl_Calculator[[#This Row],[Product]])</f>
        <v>|</v>
      </c>
      <c r="P323" s="310">
        <f ca="1">IF(AND(Tbl_Calculator[[#This Row],[Number 
Purchased or Sold
(Individual item)]]&gt;0,Tbl_Calculator[[#This Row],[Weight of Cotton Fibre
(Kg)]]=0),0,1)</f>
        <v>1</v>
      </c>
      <c r="Q323" s="274"/>
      <c r="R323" s="274"/>
      <c r="S323" s="274"/>
      <c r="T323" s="274"/>
      <c r="U323" s="274"/>
      <c r="V323" s="274"/>
      <c r="W323" s="274"/>
    </row>
    <row r="324" spans="1:23">
      <c r="A324" s="302"/>
      <c r="B324" s="343"/>
      <c r="C324" s="343"/>
      <c r="D324" s="343"/>
      <c r="E324" s="343"/>
      <c r="F324" s="344">
        <f>IFERROR(INDEX(Tbl_ProductList[Product Weight (g)],MATCH(Tbl_Calculator[[#This Row],[Weight Lookup]],Tbl_ProductList[Product Weight Lookup],0)),0)</f>
        <v>0</v>
      </c>
      <c r="G324" s="345"/>
      <c r="H324" s="346"/>
      <c r="I324" s="347"/>
      <c r="J32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24" s="307" t="e">
        <f ca="1">INDEX(INDIRECT("Tbl_metadata[Category Table names]"),MATCH(Tbl_Calculator[[#This Row],[Business Area]],INDIRECT("Tbl_metadata[Types]",0)))</f>
        <v>#N/A</v>
      </c>
      <c r="L324" s="307" t="e">
        <f ca="1">INDEX(INDIRECT("Tbl_metadata[FabricType Table names]"),MATCH(Tbl_Calculator[[#This Row],[Business Area]],INDIRECT("Tbl_metadata[Types]",0)))</f>
        <v>#N/A</v>
      </c>
      <c r="M32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24" s="309">
        <f>IFERROR(INDEX(Tbl_AvgPercCotton[Average % Cotton],MATCH(Tbl_Calculator[[#This Row],[% Cotton in Blend
(Estimated Cotton %)]],Tbl_AvgPercCotton[Blends],0)),0)</f>
        <v>0</v>
      </c>
      <c r="O324" s="307" t="str">
        <f>CONCATENATE(Tbl_Calculator[[#This Row],[Product Category]],"|",Tbl_Calculator[[#This Row],[Product]])</f>
        <v>|</v>
      </c>
      <c r="P324" s="310">
        <f ca="1">IF(AND(Tbl_Calculator[[#This Row],[Number 
Purchased or Sold
(Individual item)]]&gt;0,Tbl_Calculator[[#This Row],[Weight of Cotton Fibre
(Kg)]]=0),0,1)</f>
        <v>1</v>
      </c>
      <c r="Q324" s="274"/>
      <c r="R324" s="274"/>
      <c r="S324" s="274"/>
      <c r="T324" s="274"/>
      <c r="U324" s="274"/>
      <c r="V324" s="274"/>
      <c r="W324" s="274"/>
    </row>
    <row r="325" spans="1:23">
      <c r="A325" s="302"/>
      <c r="B325" s="348"/>
      <c r="C325" s="348"/>
      <c r="D325" s="348"/>
      <c r="E325" s="348"/>
      <c r="F325" s="349">
        <f>IFERROR(INDEX(Tbl_ProductList[Product Weight (g)],MATCH(Tbl_Calculator[[#This Row],[Weight Lookup]],Tbl_ProductList[Product Weight Lookup],0)),0)</f>
        <v>0</v>
      </c>
      <c r="G325" s="350"/>
      <c r="H325" s="351"/>
      <c r="I325" s="352"/>
      <c r="J32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25" s="307" t="e">
        <f ca="1">INDEX(INDIRECT("Tbl_metadata[Category Table names]"),MATCH(Tbl_Calculator[[#This Row],[Business Area]],INDIRECT("Tbl_metadata[Types]",0)))</f>
        <v>#N/A</v>
      </c>
      <c r="L325" s="307" t="e">
        <f ca="1">INDEX(INDIRECT("Tbl_metadata[FabricType Table names]"),MATCH(Tbl_Calculator[[#This Row],[Business Area]],INDIRECT("Tbl_metadata[Types]",0)))</f>
        <v>#N/A</v>
      </c>
      <c r="M32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25" s="309">
        <f>IFERROR(INDEX(Tbl_AvgPercCotton[Average % Cotton],MATCH(Tbl_Calculator[[#This Row],[% Cotton in Blend
(Estimated Cotton %)]],Tbl_AvgPercCotton[Blends],0)),0)</f>
        <v>0</v>
      </c>
      <c r="O325" s="307" t="str">
        <f>CONCATENATE(Tbl_Calculator[[#This Row],[Product Category]],"|",Tbl_Calculator[[#This Row],[Product]])</f>
        <v>|</v>
      </c>
      <c r="P325" s="310">
        <f ca="1">IF(AND(Tbl_Calculator[[#This Row],[Number 
Purchased or Sold
(Individual item)]]&gt;0,Tbl_Calculator[[#This Row],[Weight of Cotton Fibre
(Kg)]]=0),0,1)</f>
        <v>1</v>
      </c>
      <c r="Q325" s="274"/>
      <c r="R325" s="274"/>
      <c r="S325" s="274"/>
      <c r="T325" s="274"/>
      <c r="U325" s="274"/>
      <c r="V325" s="274"/>
      <c r="W325" s="274"/>
    </row>
    <row r="326" spans="1:23">
      <c r="A326" s="302"/>
      <c r="B326" s="343"/>
      <c r="C326" s="343"/>
      <c r="D326" s="343"/>
      <c r="E326" s="343"/>
      <c r="F326" s="344">
        <f>IFERROR(INDEX(Tbl_ProductList[Product Weight (g)],MATCH(Tbl_Calculator[[#This Row],[Weight Lookup]],Tbl_ProductList[Product Weight Lookup],0)),0)</f>
        <v>0</v>
      </c>
      <c r="G326" s="345"/>
      <c r="H326" s="346"/>
      <c r="I326" s="347"/>
      <c r="J32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26" s="307" t="e">
        <f ca="1">INDEX(INDIRECT("Tbl_metadata[Category Table names]"),MATCH(Tbl_Calculator[[#This Row],[Business Area]],INDIRECT("Tbl_metadata[Types]",0)))</f>
        <v>#N/A</v>
      </c>
      <c r="L326" s="307" t="e">
        <f ca="1">INDEX(INDIRECT("Tbl_metadata[FabricType Table names]"),MATCH(Tbl_Calculator[[#This Row],[Business Area]],INDIRECT("Tbl_metadata[Types]",0)))</f>
        <v>#N/A</v>
      </c>
      <c r="M32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26" s="309">
        <f>IFERROR(INDEX(Tbl_AvgPercCotton[Average % Cotton],MATCH(Tbl_Calculator[[#This Row],[% Cotton in Blend
(Estimated Cotton %)]],Tbl_AvgPercCotton[Blends],0)),0)</f>
        <v>0</v>
      </c>
      <c r="O326" s="307" t="str">
        <f>CONCATENATE(Tbl_Calculator[[#This Row],[Product Category]],"|",Tbl_Calculator[[#This Row],[Product]])</f>
        <v>|</v>
      </c>
      <c r="P326" s="310">
        <f ca="1">IF(AND(Tbl_Calculator[[#This Row],[Number 
Purchased or Sold
(Individual item)]]&gt;0,Tbl_Calculator[[#This Row],[Weight of Cotton Fibre
(Kg)]]=0),0,1)</f>
        <v>1</v>
      </c>
      <c r="Q326" s="274"/>
      <c r="R326" s="274"/>
      <c r="S326" s="274"/>
      <c r="T326" s="274"/>
      <c r="U326" s="274"/>
      <c r="V326" s="274"/>
      <c r="W326" s="274"/>
    </row>
    <row r="327" spans="1:23">
      <c r="A327" s="302"/>
      <c r="B327" s="348"/>
      <c r="C327" s="348"/>
      <c r="D327" s="348"/>
      <c r="E327" s="348"/>
      <c r="F327" s="349">
        <f>IFERROR(INDEX(Tbl_ProductList[Product Weight (g)],MATCH(Tbl_Calculator[[#This Row],[Weight Lookup]],Tbl_ProductList[Product Weight Lookup],0)),0)</f>
        <v>0</v>
      </c>
      <c r="G327" s="350"/>
      <c r="H327" s="351"/>
      <c r="I327" s="352"/>
      <c r="J32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27" s="307" t="e">
        <f ca="1">INDEX(INDIRECT("Tbl_metadata[Category Table names]"),MATCH(Tbl_Calculator[[#This Row],[Business Area]],INDIRECT("Tbl_metadata[Types]",0)))</f>
        <v>#N/A</v>
      </c>
      <c r="L327" s="307" t="e">
        <f ca="1">INDEX(INDIRECT("Tbl_metadata[FabricType Table names]"),MATCH(Tbl_Calculator[[#This Row],[Business Area]],INDIRECT("Tbl_metadata[Types]",0)))</f>
        <v>#N/A</v>
      </c>
      <c r="M32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27" s="309">
        <f>IFERROR(INDEX(Tbl_AvgPercCotton[Average % Cotton],MATCH(Tbl_Calculator[[#This Row],[% Cotton in Blend
(Estimated Cotton %)]],Tbl_AvgPercCotton[Blends],0)),0)</f>
        <v>0</v>
      </c>
      <c r="O327" s="307" t="str">
        <f>CONCATENATE(Tbl_Calculator[[#This Row],[Product Category]],"|",Tbl_Calculator[[#This Row],[Product]])</f>
        <v>|</v>
      </c>
      <c r="P327" s="310">
        <f ca="1">IF(AND(Tbl_Calculator[[#This Row],[Number 
Purchased or Sold
(Individual item)]]&gt;0,Tbl_Calculator[[#This Row],[Weight of Cotton Fibre
(Kg)]]=0),0,1)</f>
        <v>1</v>
      </c>
      <c r="Q327" s="274"/>
      <c r="R327" s="274"/>
      <c r="S327" s="274"/>
      <c r="T327" s="274"/>
      <c r="U327" s="274"/>
      <c r="V327" s="274"/>
      <c r="W327" s="274"/>
    </row>
    <row r="328" spans="1:23">
      <c r="A328" s="302"/>
      <c r="B328" s="343"/>
      <c r="C328" s="343"/>
      <c r="D328" s="343"/>
      <c r="E328" s="343"/>
      <c r="F328" s="344">
        <f>IFERROR(INDEX(Tbl_ProductList[Product Weight (g)],MATCH(Tbl_Calculator[[#This Row],[Weight Lookup]],Tbl_ProductList[Product Weight Lookup],0)),0)</f>
        <v>0</v>
      </c>
      <c r="G328" s="345"/>
      <c r="H328" s="346"/>
      <c r="I328" s="347"/>
      <c r="J32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28" s="307" t="e">
        <f ca="1">INDEX(INDIRECT("Tbl_metadata[Category Table names]"),MATCH(Tbl_Calculator[[#This Row],[Business Area]],INDIRECT("Tbl_metadata[Types]",0)))</f>
        <v>#N/A</v>
      </c>
      <c r="L328" s="307" t="e">
        <f ca="1">INDEX(INDIRECT("Tbl_metadata[FabricType Table names]"),MATCH(Tbl_Calculator[[#This Row],[Business Area]],INDIRECT("Tbl_metadata[Types]",0)))</f>
        <v>#N/A</v>
      </c>
      <c r="M32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28" s="309">
        <f>IFERROR(INDEX(Tbl_AvgPercCotton[Average % Cotton],MATCH(Tbl_Calculator[[#This Row],[% Cotton in Blend
(Estimated Cotton %)]],Tbl_AvgPercCotton[Blends],0)),0)</f>
        <v>0</v>
      </c>
      <c r="O328" s="307" t="str">
        <f>CONCATENATE(Tbl_Calculator[[#This Row],[Product Category]],"|",Tbl_Calculator[[#This Row],[Product]])</f>
        <v>|</v>
      </c>
      <c r="P328" s="310">
        <f ca="1">IF(AND(Tbl_Calculator[[#This Row],[Number 
Purchased or Sold
(Individual item)]]&gt;0,Tbl_Calculator[[#This Row],[Weight of Cotton Fibre
(Kg)]]=0),0,1)</f>
        <v>1</v>
      </c>
      <c r="Q328" s="274"/>
      <c r="R328" s="274"/>
      <c r="S328" s="274"/>
      <c r="T328" s="274"/>
      <c r="U328" s="274"/>
      <c r="V328" s="274"/>
      <c r="W328" s="274"/>
    </row>
    <row r="329" spans="1:23">
      <c r="A329" s="302"/>
      <c r="B329" s="348"/>
      <c r="C329" s="348"/>
      <c r="D329" s="348"/>
      <c r="E329" s="348"/>
      <c r="F329" s="349">
        <f>IFERROR(INDEX(Tbl_ProductList[Product Weight (g)],MATCH(Tbl_Calculator[[#This Row],[Weight Lookup]],Tbl_ProductList[Product Weight Lookup],0)),0)</f>
        <v>0</v>
      </c>
      <c r="G329" s="350"/>
      <c r="H329" s="351"/>
      <c r="I329" s="352"/>
      <c r="J32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29" s="307" t="e">
        <f ca="1">INDEX(INDIRECT("Tbl_metadata[Category Table names]"),MATCH(Tbl_Calculator[[#This Row],[Business Area]],INDIRECT("Tbl_metadata[Types]",0)))</f>
        <v>#N/A</v>
      </c>
      <c r="L329" s="307" t="e">
        <f ca="1">INDEX(INDIRECT("Tbl_metadata[FabricType Table names]"),MATCH(Tbl_Calculator[[#This Row],[Business Area]],INDIRECT("Tbl_metadata[Types]",0)))</f>
        <v>#N/A</v>
      </c>
      <c r="M32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29" s="309">
        <f>IFERROR(INDEX(Tbl_AvgPercCotton[Average % Cotton],MATCH(Tbl_Calculator[[#This Row],[% Cotton in Blend
(Estimated Cotton %)]],Tbl_AvgPercCotton[Blends],0)),0)</f>
        <v>0</v>
      </c>
      <c r="O329" s="307" t="str">
        <f>CONCATENATE(Tbl_Calculator[[#This Row],[Product Category]],"|",Tbl_Calculator[[#This Row],[Product]])</f>
        <v>|</v>
      </c>
      <c r="P329" s="310">
        <f ca="1">IF(AND(Tbl_Calculator[[#This Row],[Number 
Purchased or Sold
(Individual item)]]&gt;0,Tbl_Calculator[[#This Row],[Weight of Cotton Fibre
(Kg)]]=0),0,1)</f>
        <v>1</v>
      </c>
      <c r="Q329" s="274"/>
      <c r="R329" s="274"/>
      <c r="S329" s="274"/>
      <c r="T329" s="274"/>
      <c r="U329" s="274"/>
      <c r="V329" s="274"/>
      <c r="W329" s="274"/>
    </row>
    <row r="330" spans="1:23">
      <c r="A330" s="302"/>
      <c r="B330" s="343"/>
      <c r="C330" s="343"/>
      <c r="D330" s="343"/>
      <c r="E330" s="343"/>
      <c r="F330" s="344">
        <f>IFERROR(INDEX(Tbl_ProductList[Product Weight (g)],MATCH(Tbl_Calculator[[#This Row],[Weight Lookup]],Tbl_ProductList[Product Weight Lookup],0)),0)</f>
        <v>0</v>
      </c>
      <c r="G330" s="345"/>
      <c r="H330" s="346"/>
      <c r="I330" s="347"/>
      <c r="J33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30" s="307" t="e">
        <f ca="1">INDEX(INDIRECT("Tbl_metadata[Category Table names]"),MATCH(Tbl_Calculator[[#This Row],[Business Area]],INDIRECT("Tbl_metadata[Types]",0)))</f>
        <v>#N/A</v>
      </c>
      <c r="L330" s="307" t="e">
        <f ca="1">INDEX(INDIRECT("Tbl_metadata[FabricType Table names]"),MATCH(Tbl_Calculator[[#This Row],[Business Area]],INDIRECT("Tbl_metadata[Types]",0)))</f>
        <v>#N/A</v>
      </c>
      <c r="M33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30" s="309">
        <f>IFERROR(INDEX(Tbl_AvgPercCotton[Average % Cotton],MATCH(Tbl_Calculator[[#This Row],[% Cotton in Blend
(Estimated Cotton %)]],Tbl_AvgPercCotton[Blends],0)),0)</f>
        <v>0</v>
      </c>
      <c r="O330" s="307" t="str">
        <f>CONCATENATE(Tbl_Calculator[[#This Row],[Product Category]],"|",Tbl_Calculator[[#This Row],[Product]])</f>
        <v>|</v>
      </c>
      <c r="P330" s="310">
        <f ca="1">IF(AND(Tbl_Calculator[[#This Row],[Number 
Purchased or Sold
(Individual item)]]&gt;0,Tbl_Calculator[[#This Row],[Weight of Cotton Fibre
(Kg)]]=0),0,1)</f>
        <v>1</v>
      </c>
      <c r="Q330" s="274"/>
      <c r="R330" s="274"/>
      <c r="S330" s="274"/>
      <c r="T330" s="274"/>
      <c r="U330" s="274"/>
      <c r="V330" s="274"/>
      <c r="W330" s="274"/>
    </row>
    <row r="331" spans="1:23">
      <c r="A331" s="302"/>
      <c r="B331" s="348"/>
      <c r="C331" s="348"/>
      <c r="D331" s="348"/>
      <c r="E331" s="348"/>
      <c r="F331" s="349">
        <f>IFERROR(INDEX(Tbl_ProductList[Product Weight (g)],MATCH(Tbl_Calculator[[#This Row],[Weight Lookup]],Tbl_ProductList[Product Weight Lookup],0)),0)</f>
        <v>0</v>
      </c>
      <c r="G331" s="350"/>
      <c r="H331" s="351"/>
      <c r="I331" s="352"/>
      <c r="J33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31" s="307" t="e">
        <f ca="1">INDEX(INDIRECT("Tbl_metadata[Category Table names]"),MATCH(Tbl_Calculator[[#This Row],[Business Area]],INDIRECT("Tbl_metadata[Types]",0)))</f>
        <v>#N/A</v>
      </c>
      <c r="L331" s="307" t="e">
        <f ca="1">INDEX(INDIRECT("Tbl_metadata[FabricType Table names]"),MATCH(Tbl_Calculator[[#This Row],[Business Area]],INDIRECT("Tbl_metadata[Types]",0)))</f>
        <v>#N/A</v>
      </c>
      <c r="M33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31" s="309">
        <f>IFERROR(INDEX(Tbl_AvgPercCotton[Average % Cotton],MATCH(Tbl_Calculator[[#This Row],[% Cotton in Blend
(Estimated Cotton %)]],Tbl_AvgPercCotton[Blends],0)),0)</f>
        <v>0</v>
      </c>
      <c r="O331" s="307" t="str">
        <f>CONCATENATE(Tbl_Calculator[[#This Row],[Product Category]],"|",Tbl_Calculator[[#This Row],[Product]])</f>
        <v>|</v>
      </c>
      <c r="P331" s="310">
        <f ca="1">IF(AND(Tbl_Calculator[[#This Row],[Number 
Purchased or Sold
(Individual item)]]&gt;0,Tbl_Calculator[[#This Row],[Weight of Cotton Fibre
(Kg)]]=0),0,1)</f>
        <v>1</v>
      </c>
      <c r="Q331" s="274"/>
      <c r="R331" s="274"/>
      <c r="S331" s="274"/>
      <c r="T331" s="274"/>
      <c r="U331" s="274"/>
      <c r="V331" s="274"/>
      <c r="W331" s="274"/>
    </row>
    <row r="332" spans="1:23">
      <c r="A332" s="302"/>
      <c r="B332" s="343"/>
      <c r="C332" s="343"/>
      <c r="D332" s="343"/>
      <c r="E332" s="343"/>
      <c r="F332" s="344">
        <f>IFERROR(INDEX(Tbl_ProductList[Product Weight (g)],MATCH(Tbl_Calculator[[#This Row],[Weight Lookup]],Tbl_ProductList[Product Weight Lookup],0)),0)</f>
        <v>0</v>
      </c>
      <c r="G332" s="345"/>
      <c r="H332" s="346"/>
      <c r="I332" s="347"/>
      <c r="J33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32" s="307" t="e">
        <f ca="1">INDEX(INDIRECT("Tbl_metadata[Category Table names]"),MATCH(Tbl_Calculator[[#This Row],[Business Area]],INDIRECT("Tbl_metadata[Types]",0)))</f>
        <v>#N/A</v>
      </c>
      <c r="L332" s="307" t="e">
        <f ca="1">INDEX(INDIRECT("Tbl_metadata[FabricType Table names]"),MATCH(Tbl_Calculator[[#This Row],[Business Area]],INDIRECT("Tbl_metadata[Types]",0)))</f>
        <v>#N/A</v>
      </c>
      <c r="M33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32" s="309">
        <f>IFERROR(INDEX(Tbl_AvgPercCotton[Average % Cotton],MATCH(Tbl_Calculator[[#This Row],[% Cotton in Blend
(Estimated Cotton %)]],Tbl_AvgPercCotton[Blends],0)),0)</f>
        <v>0</v>
      </c>
      <c r="O332" s="307" t="str">
        <f>CONCATENATE(Tbl_Calculator[[#This Row],[Product Category]],"|",Tbl_Calculator[[#This Row],[Product]])</f>
        <v>|</v>
      </c>
      <c r="P332" s="310">
        <f ca="1">IF(AND(Tbl_Calculator[[#This Row],[Number 
Purchased or Sold
(Individual item)]]&gt;0,Tbl_Calculator[[#This Row],[Weight of Cotton Fibre
(Kg)]]=0),0,1)</f>
        <v>1</v>
      </c>
      <c r="Q332" s="274"/>
      <c r="R332" s="274"/>
      <c r="S332" s="274"/>
      <c r="T332" s="274"/>
      <c r="U332" s="274"/>
      <c r="V332" s="274"/>
      <c r="W332" s="274"/>
    </row>
    <row r="333" spans="1:23">
      <c r="A333" s="302"/>
      <c r="B333" s="348"/>
      <c r="C333" s="348"/>
      <c r="D333" s="348"/>
      <c r="E333" s="348"/>
      <c r="F333" s="349">
        <f>IFERROR(INDEX(Tbl_ProductList[Product Weight (g)],MATCH(Tbl_Calculator[[#This Row],[Weight Lookup]],Tbl_ProductList[Product Weight Lookup],0)),0)</f>
        <v>0</v>
      </c>
      <c r="G333" s="350"/>
      <c r="H333" s="351"/>
      <c r="I333" s="352"/>
      <c r="J33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33" s="307" t="e">
        <f ca="1">INDEX(INDIRECT("Tbl_metadata[Category Table names]"),MATCH(Tbl_Calculator[[#This Row],[Business Area]],INDIRECT("Tbl_metadata[Types]",0)))</f>
        <v>#N/A</v>
      </c>
      <c r="L333" s="307" t="e">
        <f ca="1">INDEX(INDIRECT("Tbl_metadata[FabricType Table names]"),MATCH(Tbl_Calculator[[#This Row],[Business Area]],INDIRECT("Tbl_metadata[Types]",0)))</f>
        <v>#N/A</v>
      </c>
      <c r="M33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33" s="309">
        <f>IFERROR(INDEX(Tbl_AvgPercCotton[Average % Cotton],MATCH(Tbl_Calculator[[#This Row],[% Cotton in Blend
(Estimated Cotton %)]],Tbl_AvgPercCotton[Blends],0)),0)</f>
        <v>0</v>
      </c>
      <c r="O333" s="307" t="str">
        <f>CONCATENATE(Tbl_Calculator[[#This Row],[Product Category]],"|",Tbl_Calculator[[#This Row],[Product]])</f>
        <v>|</v>
      </c>
      <c r="P333" s="310">
        <f ca="1">IF(AND(Tbl_Calculator[[#This Row],[Number 
Purchased or Sold
(Individual item)]]&gt;0,Tbl_Calculator[[#This Row],[Weight of Cotton Fibre
(Kg)]]=0),0,1)</f>
        <v>1</v>
      </c>
      <c r="Q333" s="274"/>
      <c r="R333" s="274"/>
      <c r="S333" s="274"/>
      <c r="T333" s="274"/>
      <c r="U333" s="274"/>
      <c r="V333" s="274"/>
      <c r="W333" s="274"/>
    </row>
    <row r="334" spans="1:23">
      <c r="A334" s="302"/>
      <c r="B334" s="343"/>
      <c r="C334" s="343"/>
      <c r="D334" s="343"/>
      <c r="E334" s="343"/>
      <c r="F334" s="344">
        <f>IFERROR(INDEX(Tbl_ProductList[Product Weight (g)],MATCH(Tbl_Calculator[[#This Row],[Weight Lookup]],Tbl_ProductList[Product Weight Lookup],0)),0)</f>
        <v>0</v>
      </c>
      <c r="G334" s="345"/>
      <c r="H334" s="346"/>
      <c r="I334" s="347"/>
      <c r="J33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34" s="307" t="e">
        <f ca="1">INDEX(INDIRECT("Tbl_metadata[Category Table names]"),MATCH(Tbl_Calculator[[#This Row],[Business Area]],INDIRECT("Tbl_metadata[Types]",0)))</f>
        <v>#N/A</v>
      </c>
      <c r="L334" s="307" t="e">
        <f ca="1">INDEX(INDIRECT("Tbl_metadata[FabricType Table names]"),MATCH(Tbl_Calculator[[#This Row],[Business Area]],INDIRECT("Tbl_metadata[Types]",0)))</f>
        <v>#N/A</v>
      </c>
      <c r="M33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34" s="309">
        <f>IFERROR(INDEX(Tbl_AvgPercCotton[Average % Cotton],MATCH(Tbl_Calculator[[#This Row],[% Cotton in Blend
(Estimated Cotton %)]],Tbl_AvgPercCotton[Blends],0)),0)</f>
        <v>0</v>
      </c>
      <c r="O334" s="307" t="str">
        <f>CONCATENATE(Tbl_Calculator[[#This Row],[Product Category]],"|",Tbl_Calculator[[#This Row],[Product]])</f>
        <v>|</v>
      </c>
      <c r="P334" s="310">
        <f ca="1">IF(AND(Tbl_Calculator[[#This Row],[Number 
Purchased or Sold
(Individual item)]]&gt;0,Tbl_Calculator[[#This Row],[Weight of Cotton Fibre
(Kg)]]=0),0,1)</f>
        <v>1</v>
      </c>
      <c r="Q334" s="274"/>
      <c r="R334" s="274"/>
      <c r="S334" s="274"/>
      <c r="T334" s="274"/>
      <c r="U334" s="274"/>
      <c r="V334" s="274"/>
      <c r="W334" s="274"/>
    </row>
    <row r="335" spans="1:23">
      <c r="A335" s="302"/>
      <c r="B335" s="348"/>
      <c r="C335" s="348"/>
      <c r="D335" s="348"/>
      <c r="E335" s="348"/>
      <c r="F335" s="349">
        <f>IFERROR(INDEX(Tbl_ProductList[Product Weight (g)],MATCH(Tbl_Calculator[[#This Row],[Weight Lookup]],Tbl_ProductList[Product Weight Lookup],0)),0)</f>
        <v>0</v>
      </c>
      <c r="G335" s="350"/>
      <c r="H335" s="351"/>
      <c r="I335" s="352"/>
      <c r="J33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35" s="307" t="e">
        <f ca="1">INDEX(INDIRECT("Tbl_metadata[Category Table names]"),MATCH(Tbl_Calculator[[#This Row],[Business Area]],INDIRECT("Tbl_metadata[Types]",0)))</f>
        <v>#N/A</v>
      </c>
      <c r="L335" s="307" t="e">
        <f ca="1">INDEX(INDIRECT("Tbl_metadata[FabricType Table names]"),MATCH(Tbl_Calculator[[#This Row],[Business Area]],INDIRECT("Tbl_metadata[Types]",0)))</f>
        <v>#N/A</v>
      </c>
      <c r="M33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35" s="309">
        <f>IFERROR(INDEX(Tbl_AvgPercCotton[Average % Cotton],MATCH(Tbl_Calculator[[#This Row],[% Cotton in Blend
(Estimated Cotton %)]],Tbl_AvgPercCotton[Blends],0)),0)</f>
        <v>0</v>
      </c>
      <c r="O335" s="307" t="str">
        <f>CONCATENATE(Tbl_Calculator[[#This Row],[Product Category]],"|",Tbl_Calculator[[#This Row],[Product]])</f>
        <v>|</v>
      </c>
      <c r="P335" s="310">
        <f ca="1">IF(AND(Tbl_Calculator[[#This Row],[Number 
Purchased or Sold
(Individual item)]]&gt;0,Tbl_Calculator[[#This Row],[Weight of Cotton Fibre
(Kg)]]=0),0,1)</f>
        <v>1</v>
      </c>
      <c r="Q335" s="274"/>
      <c r="R335" s="274"/>
      <c r="S335" s="274"/>
      <c r="T335" s="274"/>
      <c r="U335" s="274"/>
      <c r="V335" s="274"/>
      <c r="W335" s="274"/>
    </row>
    <row r="336" spans="1:23">
      <c r="A336" s="302"/>
      <c r="B336" s="343"/>
      <c r="C336" s="343"/>
      <c r="D336" s="343"/>
      <c r="E336" s="343"/>
      <c r="F336" s="344">
        <f>IFERROR(INDEX(Tbl_ProductList[Product Weight (g)],MATCH(Tbl_Calculator[[#This Row],[Weight Lookup]],Tbl_ProductList[Product Weight Lookup],0)),0)</f>
        <v>0</v>
      </c>
      <c r="G336" s="345"/>
      <c r="H336" s="346"/>
      <c r="I336" s="347"/>
      <c r="J33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36" s="307" t="e">
        <f ca="1">INDEX(INDIRECT("Tbl_metadata[Category Table names]"),MATCH(Tbl_Calculator[[#This Row],[Business Area]],INDIRECT("Tbl_metadata[Types]",0)))</f>
        <v>#N/A</v>
      </c>
      <c r="L336" s="307" t="e">
        <f ca="1">INDEX(INDIRECT("Tbl_metadata[FabricType Table names]"),MATCH(Tbl_Calculator[[#This Row],[Business Area]],INDIRECT("Tbl_metadata[Types]",0)))</f>
        <v>#N/A</v>
      </c>
      <c r="M33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36" s="309">
        <f>IFERROR(INDEX(Tbl_AvgPercCotton[Average % Cotton],MATCH(Tbl_Calculator[[#This Row],[% Cotton in Blend
(Estimated Cotton %)]],Tbl_AvgPercCotton[Blends],0)),0)</f>
        <v>0</v>
      </c>
      <c r="O336" s="307" t="str">
        <f>CONCATENATE(Tbl_Calculator[[#This Row],[Product Category]],"|",Tbl_Calculator[[#This Row],[Product]])</f>
        <v>|</v>
      </c>
      <c r="P336" s="310">
        <f ca="1">IF(AND(Tbl_Calculator[[#This Row],[Number 
Purchased or Sold
(Individual item)]]&gt;0,Tbl_Calculator[[#This Row],[Weight of Cotton Fibre
(Kg)]]=0),0,1)</f>
        <v>1</v>
      </c>
      <c r="Q336" s="274"/>
      <c r="R336" s="274"/>
      <c r="S336" s="274"/>
      <c r="T336" s="274"/>
      <c r="U336" s="274"/>
      <c r="V336" s="274"/>
      <c r="W336" s="274"/>
    </row>
    <row r="337" spans="1:23">
      <c r="A337" s="302"/>
      <c r="B337" s="348"/>
      <c r="C337" s="348"/>
      <c r="D337" s="348"/>
      <c r="E337" s="348"/>
      <c r="F337" s="349">
        <f>IFERROR(INDEX(Tbl_ProductList[Product Weight (g)],MATCH(Tbl_Calculator[[#This Row],[Weight Lookup]],Tbl_ProductList[Product Weight Lookup],0)),0)</f>
        <v>0</v>
      </c>
      <c r="G337" s="350"/>
      <c r="H337" s="351"/>
      <c r="I337" s="352"/>
      <c r="J33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37" s="307" t="e">
        <f ca="1">INDEX(INDIRECT("Tbl_metadata[Category Table names]"),MATCH(Tbl_Calculator[[#This Row],[Business Area]],INDIRECT("Tbl_metadata[Types]",0)))</f>
        <v>#N/A</v>
      </c>
      <c r="L337" s="307" t="e">
        <f ca="1">INDEX(INDIRECT("Tbl_metadata[FabricType Table names]"),MATCH(Tbl_Calculator[[#This Row],[Business Area]],INDIRECT("Tbl_metadata[Types]",0)))</f>
        <v>#N/A</v>
      </c>
      <c r="M33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37" s="309">
        <f>IFERROR(INDEX(Tbl_AvgPercCotton[Average % Cotton],MATCH(Tbl_Calculator[[#This Row],[% Cotton in Blend
(Estimated Cotton %)]],Tbl_AvgPercCotton[Blends],0)),0)</f>
        <v>0</v>
      </c>
      <c r="O337" s="307" t="str">
        <f>CONCATENATE(Tbl_Calculator[[#This Row],[Product Category]],"|",Tbl_Calculator[[#This Row],[Product]])</f>
        <v>|</v>
      </c>
      <c r="P337" s="310">
        <f ca="1">IF(AND(Tbl_Calculator[[#This Row],[Number 
Purchased or Sold
(Individual item)]]&gt;0,Tbl_Calculator[[#This Row],[Weight of Cotton Fibre
(Kg)]]=0),0,1)</f>
        <v>1</v>
      </c>
      <c r="Q337" s="274"/>
      <c r="R337" s="274"/>
      <c r="S337" s="274"/>
      <c r="T337" s="274"/>
      <c r="U337" s="274"/>
      <c r="V337" s="274"/>
      <c r="W337" s="274"/>
    </row>
    <row r="338" spans="1:23">
      <c r="A338" s="302"/>
      <c r="B338" s="343"/>
      <c r="C338" s="343"/>
      <c r="D338" s="343"/>
      <c r="E338" s="343"/>
      <c r="F338" s="344">
        <f>IFERROR(INDEX(Tbl_ProductList[Product Weight (g)],MATCH(Tbl_Calculator[[#This Row],[Weight Lookup]],Tbl_ProductList[Product Weight Lookup],0)),0)</f>
        <v>0</v>
      </c>
      <c r="G338" s="345"/>
      <c r="H338" s="346"/>
      <c r="I338" s="347"/>
      <c r="J33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38" s="307" t="e">
        <f ca="1">INDEX(INDIRECT("Tbl_metadata[Category Table names]"),MATCH(Tbl_Calculator[[#This Row],[Business Area]],INDIRECT("Tbl_metadata[Types]",0)))</f>
        <v>#N/A</v>
      </c>
      <c r="L338" s="307" t="e">
        <f ca="1">INDEX(INDIRECT("Tbl_metadata[FabricType Table names]"),MATCH(Tbl_Calculator[[#This Row],[Business Area]],INDIRECT("Tbl_metadata[Types]",0)))</f>
        <v>#N/A</v>
      </c>
      <c r="M33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38" s="309">
        <f>IFERROR(INDEX(Tbl_AvgPercCotton[Average % Cotton],MATCH(Tbl_Calculator[[#This Row],[% Cotton in Blend
(Estimated Cotton %)]],Tbl_AvgPercCotton[Blends],0)),0)</f>
        <v>0</v>
      </c>
      <c r="O338" s="307" t="str">
        <f>CONCATENATE(Tbl_Calculator[[#This Row],[Product Category]],"|",Tbl_Calculator[[#This Row],[Product]])</f>
        <v>|</v>
      </c>
      <c r="P338" s="310">
        <f ca="1">IF(AND(Tbl_Calculator[[#This Row],[Number 
Purchased or Sold
(Individual item)]]&gt;0,Tbl_Calculator[[#This Row],[Weight of Cotton Fibre
(Kg)]]=0),0,1)</f>
        <v>1</v>
      </c>
      <c r="Q338" s="274"/>
      <c r="R338" s="274"/>
      <c r="S338" s="274"/>
      <c r="T338" s="274"/>
      <c r="U338" s="274"/>
      <c r="V338" s="274"/>
      <c r="W338" s="274"/>
    </row>
    <row r="339" spans="1:23">
      <c r="A339" s="302"/>
      <c r="B339" s="348"/>
      <c r="C339" s="348"/>
      <c r="D339" s="348"/>
      <c r="E339" s="348"/>
      <c r="F339" s="349">
        <f>IFERROR(INDEX(Tbl_ProductList[Product Weight (g)],MATCH(Tbl_Calculator[[#This Row],[Weight Lookup]],Tbl_ProductList[Product Weight Lookup],0)),0)</f>
        <v>0</v>
      </c>
      <c r="G339" s="350"/>
      <c r="H339" s="351"/>
      <c r="I339" s="352"/>
      <c r="J33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39" s="307" t="e">
        <f ca="1">INDEX(INDIRECT("Tbl_metadata[Category Table names]"),MATCH(Tbl_Calculator[[#This Row],[Business Area]],INDIRECT("Tbl_metadata[Types]",0)))</f>
        <v>#N/A</v>
      </c>
      <c r="L339" s="307" t="e">
        <f ca="1">INDEX(INDIRECT("Tbl_metadata[FabricType Table names]"),MATCH(Tbl_Calculator[[#This Row],[Business Area]],INDIRECT("Tbl_metadata[Types]",0)))</f>
        <v>#N/A</v>
      </c>
      <c r="M33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39" s="309">
        <f>IFERROR(INDEX(Tbl_AvgPercCotton[Average % Cotton],MATCH(Tbl_Calculator[[#This Row],[% Cotton in Blend
(Estimated Cotton %)]],Tbl_AvgPercCotton[Blends],0)),0)</f>
        <v>0</v>
      </c>
      <c r="O339" s="307" t="str">
        <f>CONCATENATE(Tbl_Calculator[[#This Row],[Product Category]],"|",Tbl_Calculator[[#This Row],[Product]])</f>
        <v>|</v>
      </c>
      <c r="P339" s="310">
        <f ca="1">IF(AND(Tbl_Calculator[[#This Row],[Number 
Purchased or Sold
(Individual item)]]&gt;0,Tbl_Calculator[[#This Row],[Weight of Cotton Fibre
(Kg)]]=0),0,1)</f>
        <v>1</v>
      </c>
      <c r="Q339" s="274"/>
      <c r="R339" s="274"/>
      <c r="S339" s="274"/>
      <c r="T339" s="274"/>
      <c r="U339" s="274"/>
      <c r="V339" s="274"/>
      <c r="W339" s="274"/>
    </row>
    <row r="340" spans="1:23">
      <c r="A340" s="302"/>
      <c r="B340" s="343"/>
      <c r="C340" s="343"/>
      <c r="D340" s="343"/>
      <c r="E340" s="343"/>
      <c r="F340" s="344">
        <f>IFERROR(INDEX(Tbl_ProductList[Product Weight (g)],MATCH(Tbl_Calculator[[#This Row],[Weight Lookup]],Tbl_ProductList[Product Weight Lookup],0)),0)</f>
        <v>0</v>
      </c>
      <c r="G340" s="345"/>
      <c r="H340" s="346"/>
      <c r="I340" s="347"/>
      <c r="J34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40" s="307" t="e">
        <f ca="1">INDEX(INDIRECT("Tbl_metadata[Category Table names]"),MATCH(Tbl_Calculator[[#This Row],[Business Area]],INDIRECT("Tbl_metadata[Types]",0)))</f>
        <v>#N/A</v>
      </c>
      <c r="L340" s="307" t="e">
        <f ca="1">INDEX(INDIRECT("Tbl_metadata[FabricType Table names]"),MATCH(Tbl_Calculator[[#This Row],[Business Area]],INDIRECT("Tbl_metadata[Types]",0)))</f>
        <v>#N/A</v>
      </c>
      <c r="M34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40" s="309">
        <f>IFERROR(INDEX(Tbl_AvgPercCotton[Average % Cotton],MATCH(Tbl_Calculator[[#This Row],[% Cotton in Blend
(Estimated Cotton %)]],Tbl_AvgPercCotton[Blends],0)),0)</f>
        <v>0</v>
      </c>
      <c r="O340" s="307" t="str">
        <f>CONCATENATE(Tbl_Calculator[[#This Row],[Product Category]],"|",Tbl_Calculator[[#This Row],[Product]])</f>
        <v>|</v>
      </c>
      <c r="P340" s="310">
        <f ca="1">IF(AND(Tbl_Calculator[[#This Row],[Number 
Purchased or Sold
(Individual item)]]&gt;0,Tbl_Calculator[[#This Row],[Weight of Cotton Fibre
(Kg)]]=0),0,1)</f>
        <v>1</v>
      </c>
      <c r="Q340" s="274"/>
      <c r="R340" s="274"/>
      <c r="S340" s="274"/>
      <c r="T340" s="274"/>
      <c r="U340" s="274"/>
      <c r="V340" s="274"/>
      <c r="W340" s="274"/>
    </row>
    <row r="341" spans="1:23">
      <c r="A341" s="302"/>
      <c r="B341" s="348"/>
      <c r="C341" s="348"/>
      <c r="D341" s="348"/>
      <c r="E341" s="348"/>
      <c r="F341" s="349">
        <f>IFERROR(INDEX(Tbl_ProductList[Product Weight (g)],MATCH(Tbl_Calculator[[#This Row],[Weight Lookup]],Tbl_ProductList[Product Weight Lookup],0)),0)</f>
        <v>0</v>
      </c>
      <c r="G341" s="350"/>
      <c r="H341" s="351"/>
      <c r="I341" s="352"/>
      <c r="J34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41" s="307" t="e">
        <f ca="1">INDEX(INDIRECT("Tbl_metadata[Category Table names]"),MATCH(Tbl_Calculator[[#This Row],[Business Area]],INDIRECT("Tbl_metadata[Types]",0)))</f>
        <v>#N/A</v>
      </c>
      <c r="L341" s="307" t="e">
        <f ca="1">INDEX(INDIRECT("Tbl_metadata[FabricType Table names]"),MATCH(Tbl_Calculator[[#This Row],[Business Area]],INDIRECT("Tbl_metadata[Types]",0)))</f>
        <v>#N/A</v>
      </c>
      <c r="M34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41" s="309">
        <f>IFERROR(INDEX(Tbl_AvgPercCotton[Average % Cotton],MATCH(Tbl_Calculator[[#This Row],[% Cotton in Blend
(Estimated Cotton %)]],Tbl_AvgPercCotton[Blends],0)),0)</f>
        <v>0</v>
      </c>
      <c r="O341" s="307" t="str">
        <f>CONCATENATE(Tbl_Calculator[[#This Row],[Product Category]],"|",Tbl_Calculator[[#This Row],[Product]])</f>
        <v>|</v>
      </c>
      <c r="P341" s="310">
        <f ca="1">IF(AND(Tbl_Calculator[[#This Row],[Number 
Purchased or Sold
(Individual item)]]&gt;0,Tbl_Calculator[[#This Row],[Weight of Cotton Fibre
(Kg)]]=0),0,1)</f>
        <v>1</v>
      </c>
      <c r="Q341" s="274"/>
      <c r="R341" s="274"/>
      <c r="S341" s="274"/>
      <c r="T341" s="274"/>
      <c r="U341" s="274"/>
      <c r="V341" s="274"/>
      <c r="W341" s="274"/>
    </row>
    <row r="342" spans="1:23">
      <c r="A342" s="302"/>
      <c r="B342" s="343"/>
      <c r="C342" s="343"/>
      <c r="D342" s="343"/>
      <c r="E342" s="343"/>
      <c r="F342" s="344">
        <f>IFERROR(INDEX(Tbl_ProductList[Product Weight (g)],MATCH(Tbl_Calculator[[#This Row],[Weight Lookup]],Tbl_ProductList[Product Weight Lookup],0)),0)</f>
        <v>0</v>
      </c>
      <c r="G342" s="345"/>
      <c r="H342" s="346"/>
      <c r="I342" s="347"/>
      <c r="J34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42" s="307" t="e">
        <f ca="1">INDEX(INDIRECT("Tbl_metadata[Category Table names]"),MATCH(Tbl_Calculator[[#This Row],[Business Area]],INDIRECT("Tbl_metadata[Types]",0)))</f>
        <v>#N/A</v>
      </c>
      <c r="L342" s="307" t="e">
        <f ca="1">INDEX(INDIRECT("Tbl_metadata[FabricType Table names]"),MATCH(Tbl_Calculator[[#This Row],[Business Area]],INDIRECT("Tbl_metadata[Types]",0)))</f>
        <v>#N/A</v>
      </c>
      <c r="M34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42" s="309">
        <f>IFERROR(INDEX(Tbl_AvgPercCotton[Average % Cotton],MATCH(Tbl_Calculator[[#This Row],[% Cotton in Blend
(Estimated Cotton %)]],Tbl_AvgPercCotton[Blends],0)),0)</f>
        <v>0</v>
      </c>
      <c r="O342" s="307" t="str">
        <f>CONCATENATE(Tbl_Calculator[[#This Row],[Product Category]],"|",Tbl_Calculator[[#This Row],[Product]])</f>
        <v>|</v>
      </c>
      <c r="P342" s="310">
        <f ca="1">IF(AND(Tbl_Calculator[[#This Row],[Number 
Purchased or Sold
(Individual item)]]&gt;0,Tbl_Calculator[[#This Row],[Weight of Cotton Fibre
(Kg)]]=0),0,1)</f>
        <v>1</v>
      </c>
      <c r="Q342" s="274"/>
      <c r="R342" s="274"/>
      <c r="S342" s="274"/>
      <c r="T342" s="274"/>
      <c r="U342" s="274"/>
      <c r="V342" s="274"/>
      <c r="W342" s="274"/>
    </row>
    <row r="343" spans="1:23">
      <c r="A343" s="302"/>
      <c r="B343" s="348"/>
      <c r="C343" s="348"/>
      <c r="D343" s="348"/>
      <c r="E343" s="348"/>
      <c r="F343" s="349">
        <f>IFERROR(INDEX(Tbl_ProductList[Product Weight (g)],MATCH(Tbl_Calculator[[#This Row],[Weight Lookup]],Tbl_ProductList[Product Weight Lookup],0)),0)</f>
        <v>0</v>
      </c>
      <c r="G343" s="350"/>
      <c r="H343" s="351"/>
      <c r="I343" s="352"/>
      <c r="J34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43" s="307" t="e">
        <f ca="1">INDEX(INDIRECT("Tbl_metadata[Category Table names]"),MATCH(Tbl_Calculator[[#This Row],[Business Area]],INDIRECT("Tbl_metadata[Types]",0)))</f>
        <v>#N/A</v>
      </c>
      <c r="L343" s="307" t="e">
        <f ca="1">INDEX(INDIRECT("Tbl_metadata[FabricType Table names]"),MATCH(Tbl_Calculator[[#This Row],[Business Area]],INDIRECT("Tbl_metadata[Types]",0)))</f>
        <v>#N/A</v>
      </c>
      <c r="M34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43" s="309">
        <f>IFERROR(INDEX(Tbl_AvgPercCotton[Average % Cotton],MATCH(Tbl_Calculator[[#This Row],[% Cotton in Blend
(Estimated Cotton %)]],Tbl_AvgPercCotton[Blends],0)),0)</f>
        <v>0</v>
      </c>
      <c r="O343" s="307" t="str">
        <f>CONCATENATE(Tbl_Calculator[[#This Row],[Product Category]],"|",Tbl_Calculator[[#This Row],[Product]])</f>
        <v>|</v>
      </c>
      <c r="P343" s="310">
        <f ca="1">IF(AND(Tbl_Calculator[[#This Row],[Number 
Purchased or Sold
(Individual item)]]&gt;0,Tbl_Calculator[[#This Row],[Weight of Cotton Fibre
(Kg)]]=0),0,1)</f>
        <v>1</v>
      </c>
      <c r="Q343" s="274"/>
      <c r="R343" s="274"/>
      <c r="S343" s="274"/>
      <c r="T343" s="274"/>
      <c r="U343" s="274"/>
      <c r="V343" s="274"/>
      <c r="W343" s="274"/>
    </row>
    <row r="344" spans="1:23">
      <c r="A344" s="302"/>
      <c r="B344" s="343"/>
      <c r="C344" s="343"/>
      <c r="D344" s="343"/>
      <c r="E344" s="343"/>
      <c r="F344" s="344">
        <f>IFERROR(INDEX(Tbl_ProductList[Product Weight (g)],MATCH(Tbl_Calculator[[#This Row],[Weight Lookup]],Tbl_ProductList[Product Weight Lookup],0)),0)</f>
        <v>0</v>
      </c>
      <c r="G344" s="345"/>
      <c r="H344" s="346"/>
      <c r="I344" s="347"/>
      <c r="J34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44" s="307" t="e">
        <f ca="1">INDEX(INDIRECT("Tbl_metadata[Category Table names]"),MATCH(Tbl_Calculator[[#This Row],[Business Area]],INDIRECT("Tbl_metadata[Types]",0)))</f>
        <v>#N/A</v>
      </c>
      <c r="L344" s="307" t="e">
        <f ca="1">INDEX(INDIRECT("Tbl_metadata[FabricType Table names]"),MATCH(Tbl_Calculator[[#This Row],[Business Area]],INDIRECT("Tbl_metadata[Types]",0)))</f>
        <v>#N/A</v>
      </c>
      <c r="M34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44" s="309">
        <f>IFERROR(INDEX(Tbl_AvgPercCotton[Average % Cotton],MATCH(Tbl_Calculator[[#This Row],[% Cotton in Blend
(Estimated Cotton %)]],Tbl_AvgPercCotton[Blends],0)),0)</f>
        <v>0</v>
      </c>
      <c r="O344" s="307" t="str">
        <f>CONCATENATE(Tbl_Calculator[[#This Row],[Product Category]],"|",Tbl_Calculator[[#This Row],[Product]])</f>
        <v>|</v>
      </c>
      <c r="P344" s="310">
        <f ca="1">IF(AND(Tbl_Calculator[[#This Row],[Number 
Purchased or Sold
(Individual item)]]&gt;0,Tbl_Calculator[[#This Row],[Weight of Cotton Fibre
(Kg)]]=0),0,1)</f>
        <v>1</v>
      </c>
      <c r="Q344" s="274"/>
      <c r="R344" s="274"/>
      <c r="S344" s="274"/>
      <c r="T344" s="274"/>
      <c r="U344" s="274"/>
      <c r="V344" s="274"/>
      <c r="W344" s="274"/>
    </row>
    <row r="345" spans="1:23">
      <c r="A345" s="302"/>
      <c r="B345" s="348"/>
      <c r="C345" s="348"/>
      <c r="D345" s="348"/>
      <c r="E345" s="348"/>
      <c r="F345" s="349">
        <f>IFERROR(INDEX(Tbl_ProductList[Product Weight (g)],MATCH(Tbl_Calculator[[#This Row],[Weight Lookup]],Tbl_ProductList[Product Weight Lookup],0)),0)</f>
        <v>0</v>
      </c>
      <c r="G345" s="350"/>
      <c r="H345" s="351"/>
      <c r="I345" s="352"/>
      <c r="J34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45" s="307" t="e">
        <f ca="1">INDEX(INDIRECT("Tbl_metadata[Category Table names]"),MATCH(Tbl_Calculator[[#This Row],[Business Area]],INDIRECT("Tbl_metadata[Types]",0)))</f>
        <v>#N/A</v>
      </c>
      <c r="L345" s="307" t="e">
        <f ca="1">INDEX(INDIRECT("Tbl_metadata[FabricType Table names]"),MATCH(Tbl_Calculator[[#This Row],[Business Area]],INDIRECT("Tbl_metadata[Types]",0)))</f>
        <v>#N/A</v>
      </c>
      <c r="M34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45" s="309">
        <f>IFERROR(INDEX(Tbl_AvgPercCotton[Average % Cotton],MATCH(Tbl_Calculator[[#This Row],[% Cotton in Blend
(Estimated Cotton %)]],Tbl_AvgPercCotton[Blends],0)),0)</f>
        <v>0</v>
      </c>
      <c r="O345" s="307" t="str">
        <f>CONCATENATE(Tbl_Calculator[[#This Row],[Product Category]],"|",Tbl_Calculator[[#This Row],[Product]])</f>
        <v>|</v>
      </c>
      <c r="P345" s="310">
        <f ca="1">IF(AND(Tbl_Calculator[[#This Row],[Number 
Purchased or Sold
(Individual item)]]&gt;0,Tbl_Calculator[[#This Row],[Weight of Cotton Fibre
(Kg)]]=0),0,1)</f>
        <v>1</v>
      </c>
      <c r="Q345" s="274"/>
      <c r="R345" s="274"/>
      <c r="S345" s="274"/>
      <c r="T345" s="274"/>
      <c r="U345" s="274"/>
      <c r="V345" s="274"/>
      <c r="W345" s="274"/>
    </row>
    <row r="346" spans="1:23">
      <c r="A346" s="302"/>
      <c r="B346" s="343"/>
      <c r="C346" s="343"/>
      <c r="D346" s="343"/>
      <c r="E346" s="343"/>
      <c r="F346" s="344">
        <f>IFERROR(INDEX(Tbl_ProductList[Product Weight (g)],MATCH(Tbl_Calculator[[#This Row],[Weight Lookup]],Tbl_ProductList[Product Weight Lookup],0)),0)</f>
        <v>0</v>
      </c>
      <c r="G346" s="345"/>
      <c r="H346" s="346"/>
      <c r="I346" s="347"/>
      <c r="J34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46" s="307" t="e">
        <f ca="1">INDEX(INDIRECT("Tbl_metadata[Category Table names]"),MATCH(Tbl_Calculator[[#This Row],[Business Area]],INDIRECT("Tbl_metadata[Types]",0)))</f>
        <v>#N/A</v>
      </c>
      <c r="L346" s="307" t="e">
        <f ca="1">INDEX(INDIRECT("Tbl_metadata[FabricType Table names]"),MATCH(Tbl_Calculator[[#This Row],[Business Area]],INDIRECT("Tbl_metadata[Types]",0)))</f>
        <v>#N/A</v>
      </c>
      <c r="M34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46" s="309">
        <f>IFERROR(INDEX(Tbl_AvgPercCotton[Average % Cotton],MATCH(Tbl_Calculator[[#This Row],[% Cotton in Blend
(Estimated Cotton %)]],Tbl_AvgPercCotton[Blends],0)),0)</f>
        <v>0</v>
      </c>
      <c r="O346" s="307" t="str">
        <f>CONCATENATE(Tbl_Calculator[[#This Row],[Product Category]],"|",Tbl_Calculator[[#This Row],[Product]])</f>
        <v>|</v>
      </c>
      <c r="P346" s="310">
        <f ca="1">IF(AND(Tbl_Calculator[[#This Row],[Number 
Purchased or Sold
(Individual item)]]&gt;0,Tbl_Calculator[[#This Row],[Weight of Cotton Fibre
(Kg)]]=0),0,1)</f>
        <v>1</v>
      </c>
      <c r="Q346" s="274"/>
      <c r="R346" s="274"/>
      <c r="S346" s="274"/>
      <c r="T346" s="274"/>
      <c r="U346" s="274"/>
      <c r="V346" s="274"/>
      <c r="W346" s="274"/>
    </row>
    <row r="347" spans="1:23">
      <c r="A347" s="302"/>
      <c r="B347" s="348"/>
      <c r="C347" s="348"/>
      <c r="D347" s="348"/>
      <c r="E347" s="348"/>
      <c r="F347" s="349">
        <f>IFERROR(INDEX(Tbl_ProductList[Product Weight (g)],MATCH(Tbl_Calculator[[#This Row],[Weight Lookup]],Tbl_ProductList[Product Weight Lookup],0)),0)</f>
        <v>0</v>
      </c>
      <c r="G347" s="350"/>
      <c r="H347" s="351"/>
      <c r="I347" s="352"/>
      <c r="J34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47" s="307" t="e">
        <f ca="1">INDEX(INDIRECT("Tbl_metadata[Category Table names]"),MATCH(Tbl_Calculator[[#This Row],[Business Area]],INDIRECT("Tbl_metadata[Types]",0)))</f>
        <v>#N/A</v>
      </c>
      <c r="L347" s="307" t="e">
        <f ca="1">INDEX(INDIRECT("Tbl_metadata[FabricType Table names]"),MATCH(Tbl_Calculator[[#This Row],[Business Area]],INDIRECT("Tbl_metadata[Types]",0)))</f>
        <v>#N/A</v>
      </c>
      <c r="M34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47" s="309">
        <f>IFERROR(INDEX(Tbl_AvgPercCotton[Average % Cotton],MATCH(Tbl_Calculator[[#This Row],[% Cotton in Blend
(Estimated Cotton %)]],Tbl_AvgPercCotton[Blends],0)),0)</f>
        <v>0</v>
      </c>
      <c r="O347" s="307" t="str">
        <f>CONCATENATE(Tbl_Calculator[[#This Row],[Product Category]],"|",Tbl_Calculator[[#This Row],[Product]])</f>
        <v>|</v>
      </c>
      <c r="P347" s="310">
        <f ca="1">IF(AND(Tbl_Calculator[[#This Row],[Number 
Purchased or Sold
(Individual item)]]&gt;0,Tbl_Calculator[[#This Row],[Weight of Cotton Fibre
(Kg)]]=0),0,1)</f>
        <v>1</v>
      </c>
      <c r="Q347" s="274"/>
      <c r="R347" s="274"/>
      <c r="S347" s="274"/>
      <c r="T347" s="274"/>
      <c r="U347" s="274"/>
      <c r="V347" s="274"/>
      <c r="W347" s="274"/>
    </row>
    <row r="348" spans="1:23">
      <c r="A348" s="302"/>
      <c r="B348" s="343"/>
      <c r="C348" s="343"/>
      <c r="D348" s="343"/>
      <c r="E348" s="343"/>
      <c r="F348" s="344">
        <f>IFERROR(INDEX(Tbl_ProductList[Product Weight (g)],MATCH(Tbl_Calculator[[#This Row],[Weight Lookup]],Tbl_ProductList[Product Weight Lookup],0)),0)</f>
        <v>0</v>
      </c>
      <c r="G348" s="345"/>
      <c r="H348" s="346"/>
      <c r="I348" s="347"/>
      <c r="J34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48" s="307" t="e">
        <f ca="1">INDEX(INDIRECT("Tbl_metadata[Category Table names]"),MATCH(Tbl_Calculator[[#This Row],[Business Area]],INDIRECT("Tbl_metadata[Types]",0)))</f>
        <v>#N/A</v>
      </c>
      <c r="L348" s="307" t="e">
        <f ca="1">INDEX(INDIRECT("Tbl_metadata[FabricType Table names]"),MATCH(Tbl_Calculator[[#This Row],[Business Area]],INDIRECT("Tbl_metadata[Types]",0)))</f>
        <v>#N/A</v>
      </c>
      <c r="M34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48" s="309">
        <f>IFERROR(INDEX(Tbl_AvgPercCotton[Average % Cotton],MATCH(Tbl_Calculator[[#This Row],[% Cotton in Blend
(Estimated Cotton %)]],Tbl_AvgPercCotton[Blends],0)),0)</f>
        <v>0</v>
      </c>
      <c r="O348" s="307" t="str">
        <f>CONCATENATE(Tbl_Calculator[[#This Row],[Product Category]],"|",Tbl_Calculator[[#This Row],[Product]])</f>
        <v>|</v>
      </c>
      <c r="P348" s="310">
        <f ca="1">IF(AND(Tbl_Calculator[[#This Row],[Number 
Purchased or Sold
(Individual item)]]&gt;0,Tbl_Calculator[[#This Row],[Weight of Cotton Fibre
(Kg)]]=0),0,1)</f>
        <v>1</v>
      </c>
      <c r="Q348" s="274"/>
      <c r="R348" s="274"/>
      <c r="S348" s="274"/>
      <c r="T348" s="274"/>
      <c r="U348" s="274"/>
      <c r="V348" s="274"/>
      <c r="W348" s="274"/>
    </row>
    <row r="349" spans="1:23">
      <c r="A349" s="302"/>
      <c r="B349" s="348"/>
      <c r="C349" s="348"/>
      <c r="D349" s="348"/>
      <c r="E349" s="348"/>
      <c r="F349" s="349">
        <f>IFERROR(INDEX(Tbl_ProductList[Product Weight (g)],MATCH(Tbl_Calculator[[#This Row],[Weight Lookup]],Tbl_ProductList[Product Weight Lookup],0)),0)</f>
        <v>0</v>
      </c>
      <c r="G349" s="350"/>
      <c r="H349" s="351"/>
      <c r="I349" s="352"/>
      <c r="J34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49" s="307" t="e">
        <f ca="1">INDEX(INDIRECT("Tbl_metadata[Category Table names]"),MATCH(Tbl_Calculator[[#This Row],[Business Area]],INDIRECT("Tbl_metadata[Types]",0)))</f>
        <v>#N/A</v>
      </c>
      <c r="L349" s="307" t="e">
        <f ca="1">INDEX(INDIRECT("Tbl_metadata[FabricType Table names]"),MATCH(Tbl_Calculator[[#This Row],[Business Area]],INDIRECT("Tbl_metadata[Types]",0)))</f>
        <v>#N/A</v>
      </c>
      <c r="M34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49" s="309">
        <f>IFERROR(INDEX(Tbl_AvgPercCotton[Average % Cotton],MATCH(Tbl_Calculator[[#This Row],[% Cotton in Blend
(Estimated Cotton %)]],Tbl_AvgPercCotton[Blends],0)),0)</f>
        <v>0</v>
      </c>
      <c r="O349" s="307" t="str">
        <f>CONCATENATE(Tbl_Calculator[[#This Row],[Product Category]],"|",Tbl_Calculator[[#This Row],[Product]])</f>
        <v>|</v>
      </c>
      <c r="P349" s="310">
        <f ca="1">IF(AND(Tbl_Calculator[[#This Row],[Number 
Purchased or Sold
(Individual item)]]&gt;0,Tbl_Calculator[[#This Row],[Weight of Cotton Fibre
(Kg)]]=0),0,1)</f>
        <v>1</v>
      </c>
      <c r="Q349" s="274"/>
      <c r="R349" s="274"/>
      <c r="S349" s="274"/>
      <c r="T349" s="274"/>
      <c r="U349" s="274"/>
      <c r="V349" s="274"/>
      <c r="W349" s="274"/>
    </row>
    <row r="350" spans="1:23">
      <c r="A350" s="302"/>
      <c r="B350" s="343"/>
      <c r="C350" s="343"/>
      <c r="D350" s="343"/>
      <c r="E350" s="343"/>
      <c r="F350" s="344">
        <f>IFERROR(INDEX(Tbl_ProductList[Product Weight (g)],MATCH(Tbl_Calculator[[#This Row],[Weight Lookup]],Tbl_ProductList[Product Weight Lookup],0)),0)</f>
        <v>0</v>
      </c>
      <c r="G350" s="345"/>
      <c r="H350" s="346"/>
      <c r="I350" s="347"/>
      <c r="J35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50" s="307" t="e">
        <f ca="1">INDEX(INDIRECT("Tbl_metadata[Category Table names]"),MATCH(Tbl_Calculator[[#This Row],[Business Area]],INDIRECT("Tbl_metadata[Types]",0)))</f>
        <v>#N/A</v>
      </c>
      <c r="L350" s="307" t="e">
        <f ca="1">INDEX(INDIRECT("Tbl_metadata[FabricType Table names]"),MATCH(Tbl_Calculator[[#This Row],[Business Area]],INDIRECT("Tbl_metadata[Types]",0)))</f>
        <v>#N/A</v>
      </c>
      <c r="M35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50" s="309">
        <f>IFERROR(INDEX(Tbl_AvgPercCotton[Average % Cotton],MATCH(Tbl_Calculator[[#This Row],[% Cotton in Blend
(Estimated Cotton %)]],Tbl_AvgPercCotton[Blends],0)),0)</f>
        <v>0</v>
      </c>
      <c r="O350" s="307" t="str">
        <f>CONCATENATE(Tbl_Calculator[[#This Row],[Product Category]],"|",Tbl_Calculator[[#This Row],[Product]])</f>
        <v>|</v>
      </c>
      <c r="P350" s="310">
        <f ca="1">IF(AND(Tbl_Calculator[[#This Row],[Number 
Purchased or Sold
(Individual item)]]&gt;0,Tbl_Calculator[[#This Row],[Weight of Cotton Fibre
(Kg)]]=0),0,1)</f>
        <v>1</v>
      </c>
      <c r="Q350" s="274"/>
      <c r="R350" s="274"/>
      <c r="S350" s="274"/>
      <c r="T350" s="274"/>
      <c r="U350" s="274"/>
      <c r="V350" s="274"/>
      <c r="W350" s="274"/>
    </row>
    <row r="351" spans="1:23">
      <c r="A351" s="302"/>
      <c r="B351" s="348"/>
      <c r="C351" s="348"/>
      <c r="D351" s="348"/>
      <c r="E351" s="348"/>
      <c r="F351" s="349">
        <f>IFERROR(INDEX(Tbl_ProductList[Product Weight (g)],MATCH(Tbl_Calculator[[#This Row],[Weight Lookup]],Tbl_ProductList[Product Weight Lookup],0)),0)</f>
        <v>0</v>
      </c>
      <c r="G351" s="350"/>
      <c r="H351" s="351"/>
      <c r="I351" s="352"/>
      <c r="J35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51" s="307" t="e">
        <f ca="1">INDEX(INDIRECT("Tbl_metadata[Category Table names]"),MATCH(Tbl_Calculator[[#This Row],[Business Area]],INDIRECT("Tbl_metadata[Types]",0)))</f>
        <v>#N/A</v>
      </c>
      <c r="L351" s="307" t="e">
        <f ca="1">INDEX(INDIRECT("Tbl_metadata[FabricType Table names]"),MATCH(Tbl_Calculator[[#This Row],[Business Area]],INDIRECT("Tbl_metadata[Types]",0)))</f>
        <v>#N/A</v>
      </c>
      <c r="M35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51" s="309">
        <f>IFERROR(INDEX(Tbl_AvgPercCotton[Average % Cotton],MATCH(Tbl_Calculator[[#This Row],[% Cotton in Blend
(Estimated Cotton %)]],Tbl_AvgPercCotton[Blends],0)),0)</f>
        <v>0</v>
      </c>
      <c r="O351" s="307" t="str">
        <f>CONCATENATE(Tbl_Calculator[[#This Row],[Product Category]],"|",Tbl_Calculator[[#This Row],[Product]])</f>
        <v>|</v>
      </c>
      <c r="P351" s="310">
        <f ca="1">IF(AND(Tbl_Calculator[[#This Row],[Number 
Purchased or Sold
(Individual item)]]&gt;0,Tbl_Calculator[[#This Row],[Weight of Cotton Fibre
(Kg)]]=0),0,1)</f>
        <v>1</v>
      </c>
      <c r="Q351" s="274"/>
      <c r="R351" s="274"/>
      <c r="S351" s="274"/>
      <c r="T351" s="274"/>
      <c r="U351" s="274"/>
      <c r="V351" s="274"/>
      <c r="W351" s="274"/>
    </row>
    <row r="352" spans="1:23">
      <c r="A352" s="302"/>
      <c r="B352" s="343"/>
      <c r="C352" s="343"/>
      <c r="D352" s="343"/>
      <c r="E352" s="343"/>
      <c r="F352" s="344">
        <f>IFERROR(INDEX(Tbl_ProductList[Product Weight (g)],MATCH(Tbl_Calculator[[#This Row],[Weight Lookup]],Tbl_ProductList[Product Weight Lookup],0)),0)</f>
        <v>0</v>
      </c>
      <c r="G352" s="345"/>
      <c r="H352" s="346"/>
      <c r="I352" s="347"/>
      <c r="J35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52" s="307" t="e">
        <f ca="1">INDEX(INDIRECT("Tbl_metadata[Category Table names]"),MATCH(Tbl_Calculator[[#This Row],[Business Area]],INDIRECT("Tbl_metadata[Types]",0)))</f>
        <v>#N/A</v>
      </c>
      <c r="L352" s="307" t="e">
        <f ca="1">INDEX(INDIRECT("Tbl_metadata[FabricType Table names]"),MATCH(Tbl_Calculator[[#This Row],[Business Area]],INDIRECT("Tbl_metadata[Types]",0)))</f>
        <v>#N/A</v>
      </c>
      <c r="M35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52" s="309">
        <f>IFERROR(INDEX(Tbl_AvgPercCotton[Average % Cotton],MATCH(Tbl_Calculator[[#This Row],[% Cotton in Blend
(Estimated Cotton %)]],Tbl_AvgPercCotton[Blends],0)),0)</f>
        <v>0</v>
      </c>
      <c r="O352" s="307" t="str">
        <f>CONCATENATE(Tbl_Calculator[[#This Row],[Product Category]],"|",Tbl_Calculator[[#This Row],[Product]])</f>
        <v>|</v>
      </c>
      <c r="P352" s="310">
        <f ca="1">IF(AND(Tbl_Calculator[[#This Row],[Number 
Purchased or Sold
(Individual item)]]&gt;0,Tbl_Calculator[[#This Row],[Weight of Cotton Fibre
(Kg)]]=0),0,1)</f>
        <v>1</v>
      </c>
      <c r="Q352" s="274"/>
      <c r="R352" s="274"/>
      <c r="S352" s="274"/>
      <c r="T352" s="274"/>
      <c r="U352" s="274"/>
      <c r="V352" s="274"/>
      <c r="W352" s="274"/>
    </row>
    <row r="353" spans="1:23">
      <c r="A353" s="302"/>
      <c r="B353" s="348"/>
      <c r="C353" s="348"/>
      <c r="D353" s="348"/>
      <c r="E353" s="348"/>
      <c r="F353" s="349">
        <f>IFERROR(INDEX(Tbl_ProductList[Product Weight (g)],MATCH(Tbl_Calculator[[#This Row],[Weight Lookup]],Tbl_ProductList[Product Weight Lookup],0)),0)</f>
        <v>0</v>
      </c>
      <c r="G353" s="350"/>
      <c r="H353" s="351"/>
      <c r="I353" s="352"/>
      <c r="J35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53" s="307" t="e">
        <f ca="1">INDEX(INDIRECT("Tbl_metadata[Category Table names]"),MATCH(Tbl_Calculator[[#This Row],[Business Area]],INDIRECT("Tbl_metadata[Types]",0)))</f>
        <v>#N/A</v>
      </c>
      <c r="L353" s="307" t="e">
        <f ca="1">INDEX(INDIRECT("Tbl_metadata[FabricType Table names]"),MATCH(Tbl_Calculator[[#This Row],[Business Area]],INDIRECT("Tbl_metadata[Types]",0)))</f>
        <v>#N/A</v>
      </c>
      <c r="M35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53" s="309">
        <f>IFERROR(INDEX(Tbl_AvgPercCotton[Average % Cotton],MATCH(Tbl_Calculator[[#This Row],[% Cotton in Blend
(Estimated Cotton %)]],Tbl_AvgPercCotton[Blends],0)),0)</f>
        <v>0</v>
      </c>
      <c r="O353" s="307" t="str">
        <f>CONCATENATE(Tbl_Calculator[[#This Row],[Product Category]],"|",Tbl_Calculator[[#This Row],[Product]])</f>
        <v>|</v>
      </c>
      <c r="P353" s="310">
        <f ca="1">IF(AND(Tbl_Calculator[[#This Row],[Number 
Purchased or Sold
(Individual item)]]&gt;0,Tbl_Calculator[[#This Row],[Weight of Cotton Fibre
(Kg)]]=0),0,1)</f>
        <v>1</v>
      </c>
      <c r="Q353" s="274"/>
      <c r="R353" s="274"/>
      <c r="S353" s="274"/>
      <c r="T353" s="274"/>
      <c r="U353" s="274"/>
      <c r="V353" s="274"/>
      <c r="W353" s="274"/>
    </row>
    <row r="354" spans="1:23">
      <c r="A354" s="302"/>
      <c r="B354" s="343"/>
      <c r="C354" s="343"/>
      <c r="D354" s="343"/>
      <c r="E354" s="343"/>
      <c r="F354" s="344">
        <f>IFERROR(INDEX(Tbl_ProductList[Product Weight (g)],MATCH(Tbl_Calculator[[#This Row],[Weight Lookup]],Tbl_ProductList[Product Weight Lookup],0)),0)</f>
        <v>0</v>
      </c>
      <c r="G354" s="345"/>
      <c r="H354" s="346"/>
      <c r="I354" s="347"/>
      <c r="J35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54" s="307" t="e">
        <f ca="1">INDEX(INDIRECT("Tbl_metadata[Category Table names]"),MATCH(Tbl_Calculator[[#This Row],[Business Area]],INDIRECT("Tbl_metadata[Types]",0)))</f>
        <v>#N/A</v>
      </c>
      <c r="L354" s="307" t="e">
        <f ca="1">INDEX(INDIRECT("Tbl_metadata[FabricType Table names]"),MATCH(Tbl_Calculator[[#This Row],[Business Area]],INDIRECT("Tbl_metadata[Types]",0)))</f>
        <v>#N/A</v>
      </c>
      <c r="M35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54" s="309">
        <f>IFERROR(INDEX(Tbl_AvgPercCotton[Average % Cotton],MATCH(Tbl_Calculator[[#This Row],[% Cotton in Blend
(Estimated Cotton %)]],Tbl_AvgPercCotton[Blends],0)),0)</f>
        <v>0</v>
      </c>
      <c r="O354" s="307" t="str">
        <f>CONCATENATE(Tbl_Calculator[[#This Row],[Product Category]],"|",Tbl_Calculator[[#This Row],[Product]])</f>
        <v>|</v>
      </c>
      <c r="P354" s="310">
        <f ca="1">IF(AND(Tbl_Calculator[[#This Row],[Number 
Purchased or Sold
(Individual item)]]&gt;0,Tbl_Calculator[[#This Row],[Weight of Cotton Fibre
(Kg)]]=0),0,1)</f>
        <v>1</v>
      </c>
      <c r="Q354" s="274"/>
      <c r="R354" s="274"/>
      <c r="S354" s="274"/>
      <c r="T354" s="274"/>
      <c r="U354" s="274"/>
      <c r="V354" s="274"/>
      <c r="W354" s="274"/>
    </row>
    <row r="355" spans="1:23">
      <c r="A355" s="302"/>
      <c r="B355" s="348"/>
      <c r="C355" s="348"/>
      <c r="D355" s="348"/>
      <c r="E355" s="348"/>
      <c r="F355" s="349">
        <f>IFERROR(INDEX(Tbl_ProductList[Product Weight (g)],MATCH(Tbl_Calculator[[#This Row],[Weight Lookup]],Tbl_ProductList[Product Weight Lookup],0)),0)</f>
        <v>0</v>
      </c>
      <c r="G355" s="350"/>
      <c r="H355" s="351"/>
      <c r="I355" s="352"/>
      <c r="J35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55" s="307" t="e">
        <f ca="1">INDEX(INDIRECT("Tbl_metadata[Category Table names]"),MATCH(Tbl_Calculator[[#This Row],[Business Area]],INDIRECT("Tbl_metadata[Types]",0)))</f>
        <v>#N/A</v>
      </c>
      <c r="L355" s="307" t="e">
        <f ca="1">INDEX(INDIRECT("Tbl_metadata[FabricType Table names]"),MATCH(Tbl_Calculator[[#This Row],[Business Area]],INDIRECT("Tbl_metadata[Types]",0)))</f>
        <v>#N/A</v>
      </c>
      <c r="M35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55" s="309">
        <f>IFERROR(INDEX(Tbl_AvgPercCotton[Average % Cotton],MATCH(Tbl_Calculator[[#This Row],[% Cotton in Blend
(Estimated Cotton %)]],Tbl_AvgPercCotton[Blends],0)),0)</f>
        <v>0</v>
      </c>
      <c r="O355" s="307" t="str">
        <f>CONCATENATE(Tbl_Calculator[[#This Row],[Product Category]],"|",Tbl_Calculator[[#This Row],[Product]])</f>
        <v>|</v>
      </c>
      <c r="P355" s="310">
        <f ca="1">IF(AND(Tbl_Calculator[[#This Row],[Number 
Purchased or Sold
(Individual item)]]&gt;0,Tbl_Calculator[[#This Row],[Weight of Cotton Fibre
(Kg)]]=0),0,1)</f>
        <v>1</v>
      </c>
      <c r="Q355" s="274"/>
      <c r="R355" s="274"/>
      <c r="S355" s="274"/>
      <c r="T355" s="274"/>
      <c r="U355" s="274"/>
      <c r="V355" s="274"/>
      <c r="W355" s="274"/>
    </row>
    <row r="356" spans="1:23">
      <c r="A356" s="302"/>
      <c r="B356" s="343"/>
      <c r="C356" s="343"/>
      <c r="D356" s="343"/>
      <c r="E356" s="343"/>
      <c r="F356" s="344">
        <f>IFERROR(INDEX(Tbl_ProductList[Product Weight (g)],MATCH(Tbl_Calculator[[#This Row],[Weight Lookup]],Tbl_ProductList[Product Weight Lookup],0)),0)</f>
        <v>0</v>
      </c>
      <c r="G356" s="345"/>
      <c r="H356" s="346"/>
      <c r="I356" s="347"/>
      <c r="J35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56" s="307" t="e">
        <f ca="1">INDEX(INDIRECT("Tbl_metadata[Category Table names]"),MATCH(Tbl_Calculator[[#This Row],[Business Area]],INDIRECT("Tbl_metadata[Types]",0)))</f>
        <v>#N/A</v>
      </c>
      <c r="L356" s="307" t="e">
        <f ca="1">INDEX(INDIRECT("Tbl_metadata[FabricType Table names]"),MATCH(Tbl_Calculator[[#This Row],[Business Area]],INDIRECT("Tbl_metadata[Types]",0)))</f>
        <v>#N/A</v>
      </c>
      <c r="M35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56" s="309">
        <f>IFERROR(INDEX(Tbl_AvgPercCotton[Average % Cotton],MATCH(Tbl_Calculator[[#This Row],[% Cotton in Blend
(Estimated Cotton %)]],Tbl_AvgPercCotton[Blends],0)),0)</f>
        <v>0</v>
      </c>
      <c r="O356" s="307" t="str">
        <f>CONCATENATE(Tbl_Calculator[[#This Row],[Product Category]],"|",Tbl_Calculator[[#This Row],[Product]])</f>
        <v>|</v>
      </c>
      <c r="P356" s="310">
        <f ca="1">IF(AND(Tbl_Calculator[[#This Row],[Number 
Purchased or Sold
(Individual item)]]&gt;0,Tbl_Calculator[[#This Row],[Weight of Cotton Fibre
(Kg)]]=0),0,1)</f>
        <v>1</v>
      </c>
      <c r="Q356" s="274"/>
      <c r="R356" s="274"/>
      <c r="S356" s="274"/>
      <c r="T356" s="274"/>
      <c r="U356" s="274"/>
      <c r="V356" s="274"/>
      <c r="W356" s="274"/>
    </row>
    <row r="357" spans="1:23">
      <c r="A357" s="302"/>
      <c r="B357" s="348"/>
      <c r="C357" s="348"/>
      <c r="D357" s="348"/>
      <c r="E357" s="348"/>
      <c r="F357" s="349">
        <f>IFERROR(INDEX(Tbl_ProductList[Product Weight (g)],MATCH(Tbl_Calculator[[#This Row],[Weight Lookup]],Tbl_ProductList[Product Weight Lookup],0)),0)</f>
        <v>0</v>
      </c>
      <c r="G357" s="350"/>
      <c r="H357" s="351"/>
      <c r="I357" s="352"/>
      <c r="J35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57" s="307" t="e">
        <f ca="1">INDEX(INDIRECT("Tbl_metadata[Category Table names]"),MATCH(Tbl_Calculator[[#This Row],[Business Area]],INDIRECT("Tbl_metadata[Types]",0)))</f>
        <v>#N/A</v>
      </c>
      <c r="L357" s="307" t="e">
        <f ca="1">INDEX(INDIRECT("Tbl_metadata[FabricType Table names]"),MATCH(Tbl_Calculator[[#This Row],[Business Area]],INDIRECT("Tbl_metadata[Types]",0)))</f>
        <v>#N/A</v>
      </c>
      <c r="M35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57" s="309">
        <f>IFERROR(INDEX(Tbl_AvgPercCotton[Average % Cotton],MATCH(Tbl_Calculator[[#This Row],[% Cotton in Blend
(Estimated Cotton %)]],Tbl_AvgPercCotton[Blends],0)),0)</f>
        <v>0</v>
      </c>
      <c r="O357" s="307" t="str">
        <f>CONCATENATE(Tbl_Calculator[[#This Row],[Product Category]],"|",Tbl_Calculator[[#This Row],[Product]])</f>
        <v>|</v>
      </c>
      <c r="P357" s="310">
        <f ca="1">IF(AND(Tbl_Calculator[[#This Row],[Number 
Purchased or Sold
(Individual item)]]&gt;0,Tbl_Calculator[[#This Row],[Weight of Cotton Fibre
(Kg)]]=0),0,1)</f>
        <v>1</v>
      </c>
      <c r="Q357" s="274"/>
      <c r="R357" s="274"/>
      <c r="S357" s="274"/>
      <c r="T357" s="274"/>
      <c r="U357" s="274"/>
      <c r="V357" s="274"/>
      <c r="W357" s="274"/>
    </row>
    <row r="358" spans="1:23">
      <c r="A358" s="302"/>
      <c r="B358" s="343"/>
      <c r="C358" s="343"/>
      <c r="D358" s="343"/>
      <c r="E358" s="343"/>
      <c r="F358" s="344">
        <f>IFERROR(INDEX(Tbl_ProductList[Product Weight (g)],MATCH(Tbl_Calculator[[#This Row],[Weight Lookup]],Tbl_ProductList[Product Weight Lookup],0)),0)</f>
        <v>0</v>
      </c>
      <c r="G358" s="345"/>
      <c r="H358" s="346"/>
      <c r="I358" s="347"/>
      <c r="J35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58" s="307" t="e">
        <f ca="1">INDEX(INDIRECT("Tbl_metadata[Category Table names]"),MATCH(Tbl_Calculator[[#This Row],[Business Area]],INDIRECT("Tbl_metadata[Types]",0)))</f>
        <v>#N/A</v>
      </c>
      <c r="L358" s="307" t="e">
        <f ca="1">INDEX(INDIRECT("Tbl_metadata[FabricType Table names]"),MATCH(Tbl_Calculator[[#This Row],[Business Area]],INDIRECT("Tbl_metadata[Types]",0)))</f>
        <v>#N/A</v>
      </c>
      <c r="M35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58" s="309">
        <f>IFERROR(INDEX(Tbl_AvgPercCotton[Average % Cotton],MATCH(Tbl_Calculator[[#This Row],[% Cotton in Blend
(Estimated Cotton %)]],Tbl_AvgPercCotton[Blends],0)),0)</f>
        <v>0</v>
      </c>
      <c r="O358" s="307" t="str">
        <f>CONCATENATE(Tbl_Calculator[[#This Row],[Product Category]],"|",Tbl_Calculator[[#This Row],[Product]])</f>
        <v>|</v>
      </c>
      <c r="P358" s="310">
        <f ca="1">IF(AND(Tbl_Calculator[[#This Row],[Number 
Purchased or Sold
(Individual item)]]&gt;0,Tbl_Calculator[[#This Row],[Weight of Cotton Fibre
(Kg)]]=0),0,1)</f>
        <v>1</v>
      </c>
      <c r="Q358" s="274"/>
      <c r="R358" s="274"/>
      <c r="S358" s="274"/>
      <c r="T358" s="274"/>
      <c r="U358" s="274"/>
      <c r="V358" s="274"/>
      <c r="W358" s="274"/>
    </row>
    <row r="359" spans="1:23">
      <c r="A359" s="302"/>
      <c r="B359" s="348"/>
      <c r="C359" s="348"/>
      <c r="D359" s="348"/>
      <c r="E359" s="348"/>
      <c r="F359" s="349">
        <f>IFERROR(INDEX(Tbl_ProductList[Product Weight (g)],MATCH(Tbl_Calculator[[#This Row],[Weight Lookup]],Tbl_ProductList[Product Weight Lookup],0)),0)</f>
        <v>0</v>
      </c>
      <c r="G359" s="350"/>
      <c r="H359" s="351"/>
      <c r="I359" s="352"/>
      <c r="J35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59" s="307" t="e">
        <f ca="1">INDEX(INDIRECT("Tbl_metadata[Category Table names]"),MATCH(Tbl_Calculator[[#This Row],[Business Area]],INDIRECT("Tbl_metadata[Types]",0)))</f>
        <v>#N/A</v>
      </c>
      <c r="L359" s="307" t="e">
        <f ca="1">INDEX(INDIRECT("Tbl_metadata[FabricType Table names]"),MATCH(Tbl_Calculator[[#This Row],[Business Area]],INDIRECT("Tbl_metadata[Types]",0)))</f>
        <v>#N/A</v>
      </c>
      <c r="M35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59" s="309">
        <f>IFERROR(INDEX(Tbl_AvgPercCotton[Average % Cotton],MATCH(Tbl_Calculator[[#This Row],[% Cotton in Blend
(Estimated Cotton %)]],Tbl_AvgPercCotton[Blends],0)),0)</f>
        <v>0</v>
      </c>
      <c r="O359" s="307" t="str">
        <f>CONCATENATE(Tbl_Calculator[[#This Row],[Product Category]],"|",Tbl_Calculator[[#This Row],[Product]])</f>
        <v>|</v>
      </c>
      <c r="P359" s="310">
        <f ca="1">IF(AND(Tbl_Calculator[[#This Row],[Number 
Purchased or Sold
(Individual item)]]&gt;0,Tbl_Calculator[[#This Row],[Weight of Cotton Fibre
(Kg)]]=0),0,1)</f>
        <v>1</v>
      </c>
      <c r="Q359" s="274"/>
      <c r="R359" s="274"/>
      <c r="S359" s="274"/>
      <c r="T359" s="274"/>
      <c r="U359" s="274"/>
      <c r="V359" s="274"/>
      <c r="W359" s="274"/>
    </row>
    <row r="360" spans="1:23">
      <c r="A360" s="302"/>
      <c r="B360" s="343"/>
      <c r="C360" s="343"/>
      <c r="D360" s="343"/>
      <c r="E360" s="343"/>
      <c r="F360" s="344">
        <f>IFERROR(INDEX(Tbl_ProductList[Product Weight (g)],MATCH(Tbl_Calculator[[#This Row],[Weight Lookup]],Tbl_ProductList[Product Weight Lookup],0)),0)</f>
        <v>0</v>
      </c>
      <c r="G360" s="345"/>
      <c r="H360" s="346"/>
      <c r="I360" s="347"/>
      <c r="J36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60" s="307" t="e">
        <f ca="1">INDEX(INDIRECT("Tbl_metadata[Category Table names]"),MATCH(Tbl_Calculator[[#This Row],[Business Area]],INDIRECT("Tbl_metadata[Types]",0)))</f>
        <v>#N/A</v>
      </c>
      <c r="L360" s="307" t="e">
        <f ca="1">INDEX(INDIRECT("Tbl_metadata[FabricType Table names]"),MATCH(Tbl_Calculator[[#This Row],[Business Area]],INDIRECT("Tbl_metadata[Types]",0)))</f>
        <v>#N/A</v>
      </c>
      <c r="M36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60" s="309">
        <f>IFERROR(INDEX(Tbl_AvgPercCotton[Average % Cotton],MATCH(Tbl_Calculator[[#This Row],[% Cotton in Blend
(Estimated Cotton %)]],Tbl_AvgPercCotton[Blends],0)),0)</f>
        <v>0</v>
      </c>
      <c r="O360" s="307" t="str">
        <f>CONCATENATE(Tbl_Calculator[[#This Row],[Product Category]],"|",Tbl_Calculator[[#This Row],[Product]])</f>
        <v>|</v>
      </c>
      <c r="P360" s="310">
        <f ca="1">IF(AND(Tbl_Calculator[[#This Row],[Number 
Purchased or Sold
(Individual item)]]&gt;0,Tbl_Calculator[[#This Row],[Weight of Cotton Fibre
(Kg)]]=0),0,1)</f>
        <v>1</v>
      </c>
      <c r="Q360" s="274"/>
      <c r="R360" s="274"/>
      <c r="S360" s="274"/>
      <c r="T360" s="274"/>
      <c r="U360" s="274"/>
      <c r="V360" s="274"/>
      <c r="W360" s="274"/>
    </row>
    <row r="361" spans="1:23">
      <c r="A361" s="302"/>
      <c r="B361" s="348"/>
      <c r="C361" s="348"/>
      <c r="D361" s="348"/>
      <c r="E361" s="348"/>
      <c r="F361" s="349">
        <f>IFERROR(INDEX(Tbl_ProductList[Product Weight (g)],MATCH(Tbl_Calculator[[#This Row],[Weight Lookup]],Tbl_ProductList[Product Weight Lookup],0)),0)</f>
        <v>0</v>
      </c>
      <c r="G361" s="350"/>
      <c r="H361" s="351"/>
      <c r="I361" s="352"/>
      <c r="J36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61" s="307" t="e">
        <f ca="1">INDEX(INDIRECT("Tbl_metadata[Category Table names]"),MATCH(Tbl_Calculator[[#This Row],[Business Area]],INDIRECT("Tbl_metadata[Types]",0)))</f>
        <v>#N/A</v>
      </c>
      <c r="L361" s="307" t="e">
        <f ca="1">INDEX(INDIRECT("Tbl_metadata[FabricType Table names]"),MATCH(Tbl_Calculator[[#This Row],[Business Area]],INDIRECT("Tbl_metadata[Types]",0)))</f>
        <v>#N/A</v>
      </c>
      <c r="M36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61" s="309">
        <f>IFERROR(INDEX(Tbl_AvgPercCotton[Average % Cotton],MATCH(Tbl_Calculator[[#This Row],[% Cotton in Blend
(Estimated Cotton %)]],Tbl_AvgPercCotton[Blends],0)),0)</f>
        <v>0</v>
      </c>
      <c r="O361" s="307" t="str">
        <f>CONCATENATE(Tbl_Calculator[[#This Row],[Product Category]],"|",Tbl_Calculator[[#This Row],[Product]])</f>
        <v>|</v>
      </c>
      <c r="P361" s="310">
        <f ca="1">IF(AND(Tbl_Calculator[[#This Row],[Number 
Purchased or Sold
(Individual item)]]&gt;0,Tbl_Calculator[[#This Row],[Weight of Cotton Fibre
(Kg)]]=0),0,1)</f>
        <v>1</v>
      </c>
      <c r="Q361" s="274"/>
      <c r="R361" s="274"/>
      <c r="S361" s="274"/>
      <c r="T361" s="274"/>
      <c r="U361" s="274"/>
      <c r="V361" s="274"/>
      <c r="W361" s="274"/>
    </row>
    <row r="362" spans="1:23">
      <c r="A362" s="302"/>
      <c r="B362" s="343"/>
      <c r="C362" s="343"/>
      <c r="D362" s="343"/>
      <c r="E362" s="343"/>
      <c r="F362" s="344">
        <f>IFERROR(INDEX(Tbl_ProductList[Product Weight (g)],MATCH(Tbl_Calculator[[#This Row],[Weight Lookup]],Tbl_ProductList[Product Weight Lookup],0)),0)</f>
        <v>0</v>
      </c>
      <c r="G362" s="345"/>
      <c r="H362" s="346"/>
      <c r="I362" s="347"/>
      <c r="J36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62" s="307" t="e">
        <f ca="1">INDEX(INDIRECT("Tbl_metadata[Category Table names]"),MATCH(Tbl_Calculator[[#This Row],[Business Area]],INDIRECT("Tbl_metadata[Types]",0)))</f>
        <v>#N/A</v>
      </c>
      <c r="L362" s="307" t="e">
        <f ca="1">INDEX(INDIRECT("Tbl_metadata[FabricType Table names]"),MATCH(Tbl_Calculator[[#This Row],[Business Area]],INDIRECT("Tbl_metadata[Types]",0)))</f>
        <v>#N/A</v>
      </c>
      <c r="M36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62" s="309">
        <f>IFERROR(INDEX(Tbl_AvgPercCotton[Average % Cotton],MATCH(Tbl_Calculator[[#This Row],[% Cotton in Blend
(Estimated Cotton %)]],Tbl_AvgPercCotton[Blends],0)),0)</f>
        <v>0</v>
      </c>
      <c r="O362" s="307" t="str">
        <f>CONCATENATE(Tbl_Calculator[[#This Row],[Product Category]],"|",Tbl_Calculator[[#This Row],[Product]])</f>
        <v>|</v>
      </c>
      <c r="P362" s="310">
        <f ca="1">IF(AND(Tbl_Calculator[[#This Row],[Number 
Purchased or Sold
(Individual item)]]&gt;0,Tbl_Calculator[[#This Row],[Weight of Cotton Fibre
(Kg)]]=0),0,1)</f>
        <v>1</v>
      </c>
      <c r="Q362" s="274"/>
      <c r="R362" s="274"/>
      <c r="S362" s="274"/>
      <c r="T362" s="274"/>
      <c r="U362" s="274"/>
      <c r="V362" s="274"/>
      <c r="W362" s="274"/>
    </row>
    <row r="363" spans="1:23">
      <c r="A363" s="302"/>
      <c r="B363" s="348"/>
      <c r="C363" s="348"/>
      <c r="D363" s="348"/>
      <c r="E363" s="348"/>
      <c r="F363" s="349">
        <f>IFERROR(INDEX(Tbl_ProductList[Product Weight (g)],MATCH(Tbl_Calculator[[#This Row],[Weight Lookup]],Tbl_ProductList[Product Weight Lookup],0)),0)</f>
        <v>0</v>
      </c>
      <c r="G363" s="350"/>
      <c r="H363" s="351"/>
      <c r="I363" s="352"/>
      <c r="J36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63" s="307" t="e">
        <f ca="1">INDEX(INDIRECT("Tbl_metadata[Category Table names]"),MATCH(Tbl_Calculator[[#This Row],[Business Area]],INDIRECT("Tbl_metadata[Types]",0)))</f>
        <v>#N/A</v>
      </c>
      <c r="L363" s="307" t="e">
        <f ca="1">INDEX(INDIRECT("Tbl_metadata[FabricType Table names]"),MATCH(Tbl_Calculator[[#This Row],[Business Area]],INDIRECT("Tbl_metadata[Types]",0)))</f>
        <v>#N/A</v>
      </c>
      <c r="M36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63" s="309">
        <f>IFERROR(INDEX(Tbl_AvgPercCotton[Average % Cotton],MATCH(Tbl_Calculator[[#This Row],[% Cotton in Blend
(Estimated Cotton %)]],Tbl_AvgPercCotton[Blends],0)),0)</f>
        <v>0</v>
      </c>
      <c r="O363" s="307" t="str">
        <f>CONCATENATE(Tbl_Calculator[[#This Row],[Product Category]],"|",Tbl_Calculator[[#This Row],[Product]])</f>
        <v>|</v>
      </c>
      <c r="P363" s="310">
        <f ca="1">IF(AND(Tbl_Calculator[[#This Row],[Number 
Purchased or Sold
(Individual item)]]&gt;0,Tbl_Calculator[[#This Row],[Weight of Cotton Fibre
(Kg)]]=0),0,1)</f>
        <v>1</v>
      </c>
      <c r="Q363" s="274"/>
      <c r="R363" s="274"/>
      <c r="S363" s="274"/>
      <c r="T363" s="274"/>
      <c r="U363" s="274"/>
      <c r="V363" s="274"/>
      <c r="W363" s="274"/>
    </row>
    <row r="364" spans="1:23">
      <c r="A364" s="302"/>
      <c r="B364" s="343"/>
      <c r="C364" s="343"/>
      <c r="D364" s="343"/>
      <c r="E364" s="343"/>
      <c r="F364" s="344">
        <f>IFERROR(INDEX(Tbl_ProductList[Product Weight (g)],MATCH(Tbl_Calculator[[#This Row],[Weight Lookup]],Tbl_ProductList[Product Weight Lookup],0)),0)</f>
        <v>0</v>
      </c>
      <c r="G364" s="345"/>
      <c r="H364" s="346"/>
      <c r="I364" s="347"/>
      <c r="J36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64" s="307" t="e">
        <f ca="1">INDEX(INDIRECT("Tbl_metadata[Category Table names]"),MATCH(Tbl_Calculator[[#This Row],[Business Area]],INDIRECT("Tbl_metadata[Types]",0)))</f>
        <v>#N/A</v>
      </c>
      <c r="L364" s="307" t="e">
        <f ca="1">INDEX(INDIRECT("Tbl_metadata[FabricType Table names]"),MATCH(Tbl_Calculator[[#This Row],[Business Area]],INDIRECT("Tbl_metadata[Types]",0)))</f>
        <v>#N/A</v>
      </c>
      <c r="M36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64" s="309">
        <f>IFERROR(INDEX(Tbl_AvgPercCotton[Average % Cotton],MATCH(Tbl_Calculator[[#This Row],[% Cotton in Blend
(Estimated Cotton %)]],Tbl_AvgPercCotton[Blends],0)),0)</f>
        <v>0</v>
      </c>
      <c r="O364" s="307" t="str">
        <f>CONCATENATE(Tbl_Calculator[[#This Row],[Product Category]],"|",Tbl_Calculator[[#This Row],[Product]])</f>
        <v>|</v>
      </c>
      <c r="P364" s="310">
        <f ca="1">IF(AND(Tbl_Calculator[[#This Row],[Number 
Purchased or Sold
(Individual item)]]&gt;0,Tbl_Calculator[[#This Row],[Weight of Cotton Fibre
(Kg)]]=0),0,1)</f>
        <v>1</v>
      </c>
      <c r="Q364" s="274"/>
      <c r="R364" s="274"/>
      <c r="S364" s="274"/>
      <c r="T364" s="274"/>
      <c r="U364" s="274"/>
      <c r="V364" s="274"/>
      <c r="W364" s="274"/>
    </row>
    <row r="365" spans="1:23">
      <c r="A365" s="302"/>
      <c r="B365" s="348"/>
      <c r="C365" s="348"/>
      <c r="D365" s="348"/>
      <c r="E365" s="348"/>
      <c r="F365" s="349">
        <f>IFERROR(INDEX(Tbl_ProductList[Product Weight (g)],MATCH(Tbl_Calculator[[#This Row],[Weight Lookup]],Tbl_ProductList[Product Weight Lookup],0)),0)</f>
        <v>0</v>
      </c>
      <c r="G365" s="350"/>
      <c r="H365" s="351"/>
      <c r="I365" s="352"/>
      <c r="J36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65" s="307" t="e">
        <f ca="1">INDEX(INDIRECT("Tbl_metadata[Category Table names]"),MATCH(Tbl_Calculator[[#This Row],[Business Area]],INDIRECT("Tbl_metadata[Types]",0)))</f>
        <v>#N/A</v>
      </c>
      <c r="L365" s="307" t="e">
        <f ca="1">INDEX(INDIRECT("Tbl_metadata[FabricType Table names]"),MATCH(Tbl_Calculator[[#This Row],[Business Area]],INDIRECT("Tbl_metadata[Types]",0)))</f>
        <v>#N/A</v>
      </c>
      <c r="M36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65" s="309">
        <f>IFERROR(INDEX(Tbl_AvgPercCotton[Average % Cotton],MATCH(Tbl_Calculator[[#This Row],[% Cotton in Blend
(Estimated Cotton %)]],Tbl_AvgPercCotton[Blends],0)),0)</f>
        <v>0</v>
      </c>
      <c r="O365" s="307" t="str">
        <f>CONCATENATE(Tbl_Calculator[[#This Row],[Product Category]],"|",Tbl_Calculator[[#This Row],[Product]])</f>
        <v>|</v>
      </c>
      <c r="P365" s="310">
        <f ca="1">IF(AND(Tbl_Calculator[[#This Row],[Number 
Purchased or Sold
(Individual item)]]&gt;0,Tbl_Calculator[[#This Row],[Weight of Cotton Fibre
(Kg)]]=0),0,1)</f>
        <v>1</v>
      </c>
      <c r="Q365" s="274"/>
      <c r="R365" s="274"/>
      <c r="S365" s="274"/>
      <c r="T365" s="274"/>
      <c r="U365" s="274"/>
      <c r="V365" s="274"/>
      <c r="W365" s="274"/>
    </row>
    <row r="366" spans="1:23">
      <c r="A366" s="302"/>
      <c r="B366" s="343"/>
      <c r="C366" s="343"/>
      <c r="D366" s="343"/>
      <c r="E366" s="343"/>
      <c r="F366" s="344">
        <f>IFERROR(INDEX(Tbl_ProductList[Product Weight (g)],MATCH(Tbl_Calculator[[#This Row],[Weight Lookup]],Tbl_ProductList[Product Weight Lookup],0)),0)</f>
        <v>0</v>
      </c>
      <c r="G366" s="345"/>
      <c r="H366" s="346"/>
      <c r="I366" s="347"/>
      <c r="J36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66" s="307" t="e">
        <f ca="1">INDEX(INDIRECT("Tbl_metadata[Category Table names]"),MATCH(Tbl_Calculator[[#This Row],[Business Area]],INDIRECT("Tbl_metadata[Types]",0)))</f>
        <v>#N/A</v>
      </c>
      <c r="L366" s="307" t="e">
        <f ca="1">INDEX(INDIRECT("Tbl_metadata[FabricType Table names]"),MATCH(Tbl_Calculator[[#This Row],[Business Area]],INDIRECT("Tbl_metadata[Types]",0)))</f>
        <v>#N/A</v>
      </c>
      <c r="M36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66" s="309">
        <f>IFERROR(INDEX(Tbl_AvgPercCotton[Average % Cotton],MATCH(Tbl_Calculator[[#This Row],[% Cotton in Blend
(Estimated Cotton %)]],Tbl_AvgPercCotton[Blends],0)),0)</f>
        <v>0</v>
      </c>
      <c r="O366" s="307" t="str">
        <f>CONCATENATE(Tbl_Calculator[[#This Row],[Product Category]],"|",Tbl_Calculator[[#This Row],[Product]])</f>
        <v>|</v>
      </c>
      <c r="P366" s="310">
        <f ca="1">IF(AND(Tbl_Calculator[[#This Row],[Number 
Purchased or Sold
(Individual item)]]&gt;0,Tbl_Calculator[[#This Row],[Weight of Cotton Fibre
(Kg)]]=0),0,1)</f>
        <v>1</v>
      </c>
      <c r="Q366" s="274"/>
      <c r="R366" s="274"/>
      <c r="S366" s="274"/>
      <c r="T366" s="274"/>
      <c r="U366" s="274"/>
      <c r="V366" s="274"/>
      <c r="W366" s="274"/>
    </row>
    <row r="367" spans="1:23">
      <c r="A367" s="302"/>
      <c r="B367" s="348"/>
      <c r="C367" s="348"/>
      <c r="D367" s="348"/>
      <c r="E367" s="348"/>
      <c r="F367" s="349">
        <f>IFERROR(INDEX(Tbl_ProductList[Product Weight (g)],MATCH(Tbl_Calculator[[#This Row],[Weight Lookup]],Tbl_ProductList[Product Weight Lookup],0)),0)</f>
        <v>0</v>
      </c>
      <c r="G367" s="350"/>
      <c r="H367" s="351"/>
      <c r="I367" s="352"/>
      <c r="J36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67" s="307" t="e">
        <f ca="1">INDEX(INDIRECT("Tbl_metadata[Category Table names]"),MATCH(Tbl_Calculator[[#This Row],[Business Area]],INDIRECT("Tbl_metadata[Types]",0)))</f>
        <v>#N/A</v>
      </c>
      <c r="L367" s="307" t="e">
        <f ca="1">INDEX(INDIRECT("Tbl_metadata[FabricType Table names]"),MATCH(Tbl_Calculator[[#This Row],[Business Area]],INDIRECT("Tbl_metadata[Types]",0)))</f>
        <v>#N/A</v>
      </c>
      <c r="M36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67" s="309">
        <f>IFERROR(INDEX(Tbl_AvgPercCotton[Average % Cotton],MATCH(Tbl_Calculator[[#This Row],[% Cotton in Blend
(Estimated Cotton %)]],Tbl_AvgPercCotton[Blends],0)),0)</f>
        <v>0</v>
      </c>
      <c r="O367" s="307" t="str">
        <f>CONCATENATE(Tbl_Calculator[[#This Row],[Product Category]],"|",Tbl_Calculator[[#This Row],[Product]])</f>
        <v>|</v>
      </c>
      <c r="P367" s="310">
        <f ca="1">IF(AND(Tbl_Calculator[[#This Row],[Number 
Purchased or Sold
(Individual item)]]&gt;0,Tbl_Calculator[[#This Row],[Weight of Cotton Fibre
(Kg)]]=0),0,1)</f>
        <v>1</v>
      </c>
      <c r="Q367" s="274"/>
      <c r="R367" s="274"/>
      <c r="S367" s="274"/>
      <c r="T367" s="274"/>
      <c r="U367" s="274"/>
      <c r="V367" s="274"/>
      <c r="W367" s="274"/>
    </row>
    <row r="368" spans="1:23">
      <c r="A368" s="302"/>
      <c r="B368" s="343"/>
      <c r="C368" s="343"/>
      <c r="D368" s="343"/>
      <c r="E368" s="343"/>
      <c r="F368" s="344">
        <f>IFERROR(INDEX(Tbl_ProductList[Product Weight (g)],MATCH(Tbl_Calculator[[#This Row],[Weight Lookup]],Tbl_ProductList[Product Weight Lookup],0)),0)</f>
        <v>0</v>
      </c>
      <c r="G368" s="345"/>
      <c r="H368" s="346"/>
      <c r="I368" s="347"/>
      <c r="J36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68" s="307" t="e">
        <f ca="1">INDEX(INDIRECT("Tbl_metadata[Category Table names]"),MATCH(Tbl_Calculator[[#This Row],[Business Area]],INDIRECT("Tbl_metadata[Types]",0)))</f>
        <v>#N/A</v>
      </c>
      <c r="L368" s="307" t="e">
        <f ca="1">INDEX(INDIRECT("Tbl_metadata[FabricType Table names]"),MATCH(Tbl_Calculator[[#This Row],[Business Area]],INDIRECT("Tbl_metadata[Types]",0)))</f>
        <v>#N/A</v>
      </c>
      <c r="M36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68" s="309">
        <f>IFERROR(INDEX(Tbl_AvgPercCotton[Average % Cotton],MATCH(Tbl_Calculator[[#This Row],[% Cotton in Blend
(Estimated Cotton %)]],Tbl_AvgPercCotton[Blends],0)),0)</f>
        <v>0</v>
      </c>
      <c r="O368" s="307" t="str">
        <f>CONCATENATE(Tbl_Calculator[[#This Row],[Product Category]],"|",Tbl_Calculator[[#This Row],[Product]])</f>
        <v>|</v>
      </c>
      <c r="P368" s="310">
        <f ca="1">IF(AND(Tbl_Calculator[[#This Row],[Number 
Purchased or Sold
(Individual item)]]&gt;0,Tbl_Calculator[[#This Row],[Weight of Cotton Fibre
(Kg)]]=0),0,1)</f>
        <v>1</v>
      </c>
      <c r="Q368" s="274"/>
      <c r="R368" s="274"/>
      <c r="S368" s="274"/>
      <c r="T368" s="274"/>
      <c r="U368" s="274"/>
      <c r="V368" s="274"/>
      <c r="W368" s="274"/>
    </row>
    <row r="369" spans="1:23">
      <c r="A369" s="302"/>
      <c r="B369" s="348"/>
      <c r="C369" s="348"/>
      <c r="D369" s="348"/>
      <c r="E369" s="348"/>
      <c r="F369" s="349">
        <f>IFERROR(INDEX(Tbl_ProductList[Product Weight (g)],MATCH(Tbl_Calculator[[#This Row],[Weight Lookup]],Tbl_ProductList[Product Weight Lookup],0)),0)</f>
        <v>0</v>
      </c>
      <c r="G369" s="350"/>
      <c r="H369" s="351"/>
      <c r="I369" s="352"/>
      <c r="J36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69" s="307" t="e">
        <f ca="1">INDEX(INDIRECT("Tbl_metadata[Category Table names]"),MATCH(Tbl_Calculator[[#This Row],[Business Area]],INDIRECT("Tbl_metadata[Types]",0)))</f>
        <v>#N/A</v>
      </c>
      <c r="L369" s="307" t="e">
        <f ca="1">INDEX(INDIRECT("Tbl_metadata[FabricType Table names]"),MATCH(Tbl_Calculator[[#This Row],[Business Area]],INDIRECT("Tbl_metadata[Types]",0)))</f>
        <v>#N/A</v>
      </c>
      <c r="M36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69" s="309">
        <f>IFERROR(INDEX(Tbl_AvgPercCotton[Average % Cotton],MATCH(Tbl_Calculator[[#This Row],[% Cotton in Blend
(Estimated Cotton %)]],Tbl_AvgPercCotton[Blends],0)),0)</f>
        <v>0</v>
      </c>
      <c r="O369" s="307" t="str">
        <f>CONCATENATE(Tbl_Calculator[[#This Row],[Product Category]],"|",Tbl_Calculator[[#This Row],[Product]])</f>
        <v>|</v>
      </c>
      <c r="P369" s="310">
        <f ca="1">IF(AND(Tbl_Calculator[[#This Row],[Number 
Purchased or Sold
(Individual item)]]&gt;0,Tbl_Calculator[[#This Row],[Weight of Cotton Fibre
(Kg)]]=0),0,1)</f>
        <v>1</v>
      </c>
      <c r="Q369" s="274"/>
      <c r="R369" s="274"/>
      <c r="S369" s="274"/>
      <c r="T369" s="274"/>
      <c r="U369" s="274"/>
      <c r="V369" s="274"/>
      <c r="W369" s="274"/>
    </row>
    <row r="370" spans="1:23">
      <c r="A370" s="302"/>
      <c r="B370" s="343"/>
      <c r="C370" s="343"/>
      <c r="D370" s="343"/>
      <c r="E370" s="343"/>
      <c r="F370" s="344">
        <f>IFERROR(INDEX(Tbl_ProductList[Product Weight (g)],MATCH(Tbl_Calculator[[#This Row],[Weight Lookup]],Tbl_ProductList[Product Weight Lookup],0)),0)</f>
        <v>0</v>
      </c>
      <c r="G370" s="345"/>
      <c r="H370" s="346"/>
      <c r="I370" s="347"/>
      <c r="J37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70" s="307" t="e">
        <f ca="1">INDEX(INDIRECT("Tbl_metadata[Category Table names]"),MATCH(Tbl_Calculator[[#This Row],[Business Area]],INDIRECT("Tbl_metadata[Types]",0)))</f>
        <v>#N/A</v>
      </c>
      <c r="L370" s="307" t="e">
        <f ca="1">INDEX(INDIRECT("Tbl_metadata[FabricType Table names]"),MATCH(Tbl_Calculator[[#This Row],[Business Area]],INDIRECT("Tbl_metadata[Types]",0)))</f>
        <v>#N/A</v>
      </c>
      <c r="M37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70" s="309">
        <f>IFERROR(INDEX(Tbl_AvgPercCotton[Average % Cotton],MATCH(Tbl_Calculator[[#This Row],[% Cotton in Blend
(Estimated Cotton %)]],Tbl_AvgPercCotton[Blends],0)),0)</f>
        <v>0</v>
      </c>
      <c r="O370" s="307" t="str">
        <f>CONCATENATE(Tbl_Calculator[[#This Row],[Product Category]],"|",Tbl_Calculator[[#This Row],[Product]])</f>
        <v>|</v>
      </c>
      <c r="P370" s="310">
        <f ca="1">IF(AND(Tbl_Calculator[[#This Row],[Number 
Purchased or Sold
(Individual item)]]&gt;0,Tbl_Calculator[[#This Row],[Weight of Cotton Fibre
(Kg)]]=0),0,1)</f>
        <v>1</v>
      </c>
      <c r="Q370" s="274"/>
      <c r="R370" s="274"/>
      <c r="S370" s="274"/>
      <c r="T370" s="274"/>
      <c r="U370" s="274"/>
      <c r="V370" s="274"/>
      <c r="W370" s="274"/>
    </row>
    <row r="371" spans="1:23">
      <c r="A371" s="302"/>
      <c r="B371" s="348"/>
      <c r="C371" s="348"/>
      <c r="D371" s="348"/>
      <c r="E371" s="348"/>
      <c r="F371" s="349">
        <f>IFERROR(INDEX(Tbl_ProductList[Product Weight (g)],MATCH(Tbl_Calculator[[#This Row],[Weight Lookup]],Tbl_ProductList[Product Weight Lookup],0)),0)</f>
        <v>0</v>
      </c>
      <c r="G371" s="350"/>
      <c r="H371" s="351"/>
      <c r="I371" s="352"/>
      <c r="J37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71" s="307" t="e">
        <f ca="1">INDEX(INDIRECT("Tbl_metadata[Category Table names]"),MATCH(Tbl_Calculator[[#This Row],[Business Area]],INDIRECT("Tbl_metadata[Types]",0)))</f>
        <v>#N/A</v>
      </c>
      <c r="L371" s="307" t="e">
        <f ca="1">INDEX(INDIRECT("Tbl_metadata[FabricType Table names]"),MATCH(Tbl_Calculator[[#This Row],[Business Area]],INDIRECT("Tbl_metadata[Types]",0)))</f>
        <v>#N/A</v>
      </c>
      <c r="M37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71" s="309">
        <f>IFERROR(INDEX(Tbl_AvgPercCotton[Average % Cotton],MATCH(Tbl_Calculator[[#This Row],[% Cotton in Blend
(Estimated Cotton %)]],Tbl_AvgPercCotton[Blends],0)),0)</f>
        <v>0</v>
      </c>
      <c r="O371" s="307" t="str">
        <f>CONCATENATE(Tbl_Calculator[[#This Row],[Product Category]],"|",Tbl_Calculator[[#This Row],[Product]])</f>
        <v>|</v>
      </c>
      <c r="P371" s="310">
        <f ca="1">IF(AND(Tbl_Calculator[[#This Row],[Number 
Purchased or Sold
(Individual item)]]&gt;0,Tbl_Calculator[[#This Row],[Weight of Cotton Fibre
(Kg)]]=0),0,1)</f>
        <v>1</v>
      </c>
      <c r="Q371" s="274"/>
      <c r="R371" s="274"/>
      <c r="S371" s="274"/>
      <c r="T371" s="274"/>
      <c r="U371" s="274"/>
      <c r="V371" s="274"/>
      <c r="W371" s="274"/>
    </row>
    <row r="372" spans="1:23">
      <c r="A372" s="302"/>
      <c r="B372" s="343"/>
      <c r="C372" s="343"/>
      <c r="D372" s="343"/>
      <c r="E372" s="343"/>
      <c r="F372" s="344">
        <f>IFERROR(INDEX(Tbl_ProductList[Product Weight (g)],MATCH(Tbl_Calculator[[#This Row],[Weight Lookup]],Tbl_ProductList[Product Weight Lookup],0)),0)</f>
        <v>0</v>
      </c>
      <c r="G372" s="345"/>
      <c r="H372" s="346"/>
      <c r="I372" s="347"/>
      <c r="J37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72" s="307" t="e">
        <f ca="1">INDEX(INDIRECT("Tbl_metadata[Category Table names]"),MATCH(Tbl_Calculator[[#This Row],[Business Area]],INDIRECT("Tbl_metadata[Types]",0)))</f>
        <v>#N/A</v>
      </c>
      <c r="L372" s="307" t="e">
        <f ca="1">INDEX(INDIRECT("Tbl_metadata[FabricType Table names]"),MATCH(Tbl_Calculator[[#This Row],[Business Area]],INDIRECT("Tbl_metadata[Types]",0)))</f>
        <v>#N/A</v>
      </c>
      <c r="M37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72" s="309">
        <f>IFERROR(INDEX(Tbl_AvgPercCotton[Average % Cotton],MATCH(Tbl_Calculator[[#This Row],[% Cotton in Blend
(Estimated Cotton %)]],Tbl_AvgPercCotton[Blends],0)),0)</f>
        <v>0</v>
      </c>
      <c r="O372" s="307" t="str">
        <f>CONCATENATE(Tbl_Calculator[[#This Row],[Product Category]],"|",Tbl_Calculator[[#This Row],[Product]])</f>
        <v>|</v>
      </c>
      <c r="P372" s="310">
        <f ca="1">IF(AND(Tbl_Calculator[[#This Row],[Number 
Purchased or Sold
(Individual item)]]&gt;0,Tbl_Calculator[[#This Row],[Weight of Cotton Fibre
(Kg)]]=0),0,1)</f>
        <v>1</v>
      </c>
      <c r="Q372" s="274"/>
      <c r="R372" s="274"/>
      <c r="S372" s="274"/>
      <c r="T372" s="274"/>
      <c r="U372" s="274"/>
      <c r="V372" s="274"/>
      <c r="W372" s="274"/>
    </row>
    <row r="373" spans="1:23">
      <c r="A373" s="302"/>
      <c r="B373" s="348"/>
      <c r="C373" s="348"/>
      <c r="D373" s="348"/>
      <c r="E373" s="348"/>
      <c r="F373" s="349">
        <f>IFERROR(INDEX(Tbl_ProductList[Product Weight (g)],MATCH(Tbl_Calculator[[#This Row],[Weight Lookup]],Tbl_ProductList[Product Weight Lookup],0)),0)</f>
        <v>0</v>
      </c>
      <c r="G373" s="350"/>
      <c r="H373" s="351"/>
      <c r="I373" s="352"/>
      <c r="J37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73" s="307" t="e">
        <f ca="1">INDEX(INDIRECT("Tbl_metadata[Category Table names]"),MATCH(Tbl_Calculator[[#This Row],[Business Area]],INDIRECT("Tbl_metadata[Types]",0)))</f>
        <v>#N/A</v>
      </c>
      <c r="L373" s="307" t="e">
        <f ca="1">INDEX(INDIRECT("Tbl_metadata[FabricType Table names]"),MATCH(Tbl_Calculator[[#This Row],[Business Area]],INDIRECT("Tbl_metadata[Types]",0)))</f>
        <v>#N/A</v>
      </c>
      <c r="M37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73" s="309">
        <f>IFERROR(INDEX(Tbl_AvgPercCotton[Average % Cotton],MATCH(Tbl_Calculator[[#This Row],[% Cotton in Blend
(Estimated Cotton %)]],Tbl_AvgPercCotton[Blends],0)),0)</f>
        <v>0</v>
      </c>
      <c r="O373" s="307" t="str">
        <f>CONCATENATE(Tbl_Calculator[[#This Row],[Product Category]],"|",Tbl_Calculator[[#This Row],[Product]])</f>
        <v>|</v>
      </c>
      <c r="P373" s="310">
        <f ca="1">IF(AND(Tbl_Calculator[[#This Row],[Number 
Purchased or Sold
(Individual item)]]&gt;0,Tbl_Calculator[[#This Row],[Weight of Cotton Fibre
(Kg)]]=0),0,1)</f>
        <v>1</v>
      </c>
      <c r="Q373" s="274"/>
      <c r="R373" s="274"/>
      <c r="S373" s="274"/>
      <c r="T373" s="274"/>
      <c r="U373" s="274"/>
      <c r="V373" s="274"/>
      <c r="W373" s="274"/>
    </row>
    <row r="374" spans="1:23">
      <c r="A374" s="302"/>
      <c r="B374" s="343"/>
      <c r="C374" s="343"/>
      <c r="D374" s="343"/>
      <c r="E374" s="343"/>
      <c r="F374" s="344">
        <f>IFERROR(INDEX(Tbl_ProductList[Product Weight (g)],MATCH(Tbl_Calculator[[#This Row],[Weight Lookup]],Tbl_ProductList[Product Weight Lookup],0)),0)</f>
        <v>0</v>
      </c>
      <c r="G374" s="345"/>
      <c r="H374" s="346"/>
      <c r="I374" s="347"/>
      <c r="J37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74" s="307" t="e">
        <f ca="1">INDEX(INDIRECT("Tbl_metadata[Category Table names]"),MATCH(Tbl_Calculator[[#This Row],[Business Area]],INDIRECT("Tbl_metadata[Types]",0)))</f>
        <v>#N/A</v>
      </c>
      <c r="L374" s="307" t="e">
        <f ca="1">INDEX(INDIRECT("Tbl_metadata[FabricType Table names]"),MATCH(Tbl_Calculator[[#This Row],[Business Area]],INDIRECT("Tbl_metadata[Types]",0)))</f>
        <v>#N/A</v>
      </c>
      <c r="M37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74" s="309">
        <f>IFERROR(INDEX(Tbl_AvgPercCotton[Average % Cotton],MATCH(Tbl_Calculator[[#This Row],[% Cotton in Blend
(Estimated Cotton %)]],Tbl_AvgPercCotton[Blends],0)),0)</f>
        <v>0</v>
      </c>
      <c r="O374" s="307" t="str">
        <f>CONCATENATE(Tbl_Calculator[[#This Row],[Product Category]],"|",Tbl_Calculator[[#This Row],[Product]])</f>
        <v>|</v>
      </c>
      <c r="P374" s="310">
        <f ca="1">IF(AND(Tbl_Calculator[[#This Row],[Number 
Purchased or Sold
(Individual item)]]&gt;0,Tbl_Calculator[[#This Row],[Weight of Cotton Fibre
(Kg)]]=0),0,1)</f>
        <v>1</v>
      </c>
      <c r="Q374" s="274"/>
      <c r="R374" s="274"/>
      <c r="S374" s="274"/>
      <c r="T374" s="274"/>
      <c r="U374" s="274"/>
      <c r="V374" s="274"/>
      <c r="W374" s="274"/>
    </row>
    <row r="375" spans="1:23">
      <c r="A375" s="302"/>
      <c r="B375" s="348"/>
      <c r="C375" s="348"/>
      <c r="D375" s="348"/>
      <c r="E375" s="348"/>
      <c r="F375" s="349">
        <f>IFERROR(INDEX(Tbl_ProductList[Product Weight (g)],MATCH(Tbl_Calculator[[#This Row],[Weight Lookup]],Tbl_ProductList[Product Weight Lookup],0)),0)</f>
        <v>0</v>
      </c>
      <c r="G375" s="350"/>
      <c r="H375" s="351"/>
      <c r="I375" s="352"/>
      <c r="J37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75" s="307" t="e">
        <f ca="1">INDEX(INDIRECT("Tbl_metadata[Category Table names]"),MATCH(Tbl_Calculator[[#This Row],[Business Area]],INDIRECT("Tbl_metadata[Types]",0)))</f>
        <v>#N/A</v>
      </c>
      <c r="L375" s="307" t="e">
        <f ca="1">INDEX(INDIRECT("Tbl_metadata[FabricType Table names]"),MATCH(Tbl_Calculator[[#This Row],[Business Area]],INDIRECT("Tbl_metadata[Types]",0)))</f>
        <v>#N/A</v>
      </c>
      <c r="M37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75" s="309">
        <f>IFERROR(INDEX(Tbl_AvgPercCotton[Average % Cotton],MATCH(Tbl_Calculator[[#This Row],[% Cotton in Blend
(Estimated Cotton %)]],Tbl_AvgPercCotton[Blends],0)),0)</f>
        <v>0</v>
      </c>
      <c r="O375" s="307" t="str">
        <f>CONCATENATE(Tbl_Calculator[[#This Row],[Product Category]],"|",Tbl_Calculator[[#This Row],[Product]])</f>
        <v>|</v>
      </c>
      <c r="P375" s="310">
        <f ca="1">IF(AND(Tbl_Calculator[[#This Row],[Number 
Purchased or Sold
(Individual item)]]&gt;0,Tbl_Calculator[[#This Row],[Weight of Cotton Fibre
(Kg)]]=0),0,1)</f>
        <v>1</v>
      </c>
      <c r="Q375" s="274"/>
      <c r="R375" s="274"/>
      <c r="S375" s="274"/>
      <c r="T375" s="274"/>
      <c r="U375" s="274"/>
      <c r="V375" s="274"/>
      <c r="W375" s="274"/>
    </row>
    <row r="376" spans="1:23">
      <c r="A376" s="302"/>
      <c r="B376" s="343"/>
      <c r="C376" s="343"/>
      <c r="D376" s="343"/>
      <c r="E376" s="343"/>
      <c r="F376" s="344">
        <f>IFERROR(INDEX(Tbl_ProductList[Product Weight (g)],MATCH(Tbl_Calculator[[#This Row],[Weight Lookup]],Tbl_ProductList[Product Weight Lookup],0)),0)</f>
        <v>0</v>
      </c>
      <c r="G376" s="345"/>
      <c r="H376" s="346"/>
      <c r="I376" s="347"/>
      <c r="J37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76" s="307" t="e">
        <f ca="1">INDEX(INDIRECT("Tbl_metadata[Category Table names]"),MATCH(Tbl_Calculator[[#This Row],[Business Area]],INDIRECT("Tbl_metadata[Types]",0)))</f>
        <v>#N/A</v>
      </c>
      <c r="L376" s="307" t="e">
        <f ca="1">INDEX(INDIRECT("Tbl_metadata[FabricType Table names]"),MATCH(Tbl_Calculator[[#This Row],[Business Area]],INDIRECT("Tbl_metadata[Types]",0)))</f>
        <v>#N/A</v>
      </c>
      <c r="M37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76" s="309">
        <f>IFERROR(INDEX(Tbl_AvgPercCotton[Average % Cotton],MATCH(Tbl_Calculator[[#This Row],[% Cotton in Blend
(Estimated Cotton %)]],Tbl_AvgPercCotton[Blends],0)),0)</f>
        <v>0</v>
      </c>
      <c r="O376" s="307" t="str">
        <f>CONCATENATE(Tbl_Calculator[[#This Row],[Product Category]],"|",Tbl_Calculator[[#This Row],[Product]])</f>
        <v>|</v>
      </c>
      <c r="P376" s="310">
        <f ca="1">IF(AND(Tbl_Calculator[[#This Row],[Number 
Purchased or Sold
(Individual item)]]&gt;0,Tbl_Calculator[[#This Row],[Weight of Cotton Fibre
(Kg)]]=0),0,1)</f>
        <v>1</v>
      </c>
      <c r="Q376" s="274"/>
      <c r="R376" s="274"/>
      <c r="S376" s="274"/>
      <c r="T376" s="274"/>
      <c r="U376" s="274"/>
      <c r="V376" s="274"/>
      <c r="W376" s="274"/>
    </row>
    <row r="377" spans="1:23">
      <c r="A377" s="302"/>
      <c r="B377" s="348"/>
      <c r="C377" s="348"/>
      <c r="D377" s="348"/>
      <c r="E377" s="348"/>
      <c r="F377" s="349">
        <f>IFERROR(INDEX(Tbl_ProductList[Product Weight (g)],MATCH(Tbl_Calculator[[#This Row],[Weight Lookup]],Tbl_ProductList[Product Weight Lookup],0)),0)</f>
        <v>0</v>
      </c>
      <c r="G377" s="350"/>
      <c r="H377" s="351"/>
      <c r="I377" s="352"/>
      <c r="J37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77" s="307" t="e">
        <f ca="1">INDEX(INDIRECT("Tbl_metadata[Category Table names]"),MATCH(Tbl_Calculator[[#This Row],[Business Area]],INDIRECT("Tbl_metadata[Types]",0)))</f>
        <v>#N/A</v>
      </c>
      <c r="L377" s="307" t="e">
        <f ca="1">INDEX(INDIRECT("Tbl_metadata[FabricType Table names]"),MATCH(Tbl_Calculator[[#This Row],[Business Area]],INDIRECT("Tbl_metadata[Types]",0)))</f>
        <v>#N/A</v>
      </c>
      <c r="M37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77" s="309">
        <f>IFERROR(INDEX(Tbl_AvgPercCotton[Average % Cotton],MATCH(Tbl_Calculator[[#This Row],[% Cotton in Blend
(Estimated Cotton %)]],Tbl_AvgPercCotton[Blends],0)),0)</f>
        <v>0</v>
      </c>
      <c r="O377" s="307" t="str">
        <f>CONCATENATE(Tbl_Calculator[[#This Row],[Product Category]],"|",Tbl_Calculator[[#This Row],[Product]])</f>
        <v>|</v>
      </c>
      <c r="P377" s="310">
        <f ca="1">IF(AND(Tbl_Calculator[[#This Row],[Number 
Purchased or Sold
(Individual item)]]&gt;0,Tbl_Calculator[[#This Row],[Weight of Cotton Fibre
(Kg)]]=0),0,1)</f>
        <v>1</v>
      </c>
      <c r="Q377" s="274"/>
      <c r="R377" s="274"/>
      <c r="S377" s="274"/>
      <c r="T377" s="274"/>
      <c r="U377" s="274"/>
      <c r="V377" s="274"/>
      <c r="W377" s="274"/>
    </row>
    <row r="378" spans="1:23">
      <c r="A378" s="302"/>
      <c r="B378" s="343"/>
      <c r="C378" s="343"/>
      <c r="D378" s="343"/>
      <c r="E378" s="343"/>
      <c r="F378" s="344">
        <f>IFERROR(INDEX(Tbl_ProductList[Product Weight (g)],MATCH(Tbl_Calculator[[#This Row],[Weight Lookup]],Tbl_ProductList[Product Weight Lookup],0)),0)</f>
        <v>0</v>
      </c>
      <c r="G378" s="345"/>
      <c r="H378" s="346"/>
      <c r="I378" s="347"/>
      <c r="J37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78" s="307" t="e">
        <f ca="1">INDEX(INDIRECT("Tbl_metadata[Category Table names]"),MATCH(Tbl_Calculator[[#This Row],[Business Area]],INDIRECT("Tbl_metadata[Types]",0)))</f>
        <v>#N/A</v>
      </c>
      <c r="L378" s="307" t="e">
        <f ca="1">INDEX(INDIRECT("Tbl_metadata[FabricType Table names]"),MATCH(Tbl_Calculator[[#This Row],[Business Area]],INDIRECT("Tbl_metadata[Types]",0)))</f>
        <v>#N/A</v>
      </c>
      <c r="M37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78" s="309">
        <f>IFERROR(INDEX(Tbl_AvgPercCotton[Average % Cotton],MATCH(Tbl_Calculator[[#This Row],[% Cotton in Blend
(Estimated Cotton %)]],Tbl_AvgPercCotton[Blends],0)),0)</f>
        <v>0</v>
      </c>
      <c r="O378" s="307" t="str">
        <f>CONCATENATE(Tbl_Calculator[[#This Row],[Product Category]],"|",Tbl_Calculator[[#This Row],[Product]])</f>
        <v>|</v>
      </c>
      <c r="P378" s="310">
        <f ca="1">IF(AND(Tbl_Calculator[[#This Row],[Number 
Purchased or Sold
(Individual item)]]&gt;0,Tbl_Calculator[[#This Row],[Weight of Cotton Fibre
(Kg)]]=0),0,1)</f>
        <v>1</v>
      </c>
      <c r="Q378" s="274"/>
      <c r="R378" s="274"/>
      <c r="S378" s="274"/>
      <c r="T378" s="274"/>
      <c r="U378" s="274"/>
      <c r="V378" s="274"/>
      <c r="W378" s="274"/>
    </row>
    <row r="379" spans="1:23">
      <c r="A379" s="302"/>
      <c r="B379" s="348"/>
      <c r="C379" s="348"/>
      <c r="D379" s="348"/>
      <c r="E379" s="348"/>
      <c r="F379" s="349">
        <f>IFERROR(INDEX(Tbl_ProductList[Product Weight (g)],MATCH(Tbl_Calculator[[#This Row],[Weight Lookup]],Tbl_ProductList[Product Weight Lookup],0)),0)</f>
        <v>0</v>
      </c>
      <c r="G379" s="350"/>
      <c r="H379" s="351"/>
      <c r="I379" s="352"/>
      <c r="J37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79" s="307" t="e">
        <f ca="1">INDEX(INDIRECT("Tbl_metadata[Category Table names]"),MATCH(Tbl_Calculator[[#This Row],[Business Area]],INDIRECT("Tbl_metadata[Types]",0)))</f>
        <v>#N/A</v>
      </c>
      <c r="L379" s="307" t="e">
        <f ca="1">INDEX(INDIRECT("Tbl_metadata[FabricType Table names]"),MATCH(Tbl_Calculator[[#This Row],[Business Area]],INDIRECT("Tbl_metadata[Types]",0)))</f>
        <v>#N/A</v>
      </c>
      <c r="M37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79" s="309">
        <f>IFERROR(INDEX(Tbl_AvgPercCotton[Average % Cotton],MATCH(Tbl_Calculator[[#This Row],[% Cotton in Blend
(Estimated Cotton %)]],Tbl_AvgPercCotton[Blends],0)),0)</f>
        <v>0</v>
      </c>
      <c r="O379" s="307" t="str">
        <f>CONCATENATE(Tbl_Calculator[[#This Row],[Product Category]],"|",Tbl_Calculator[[#This Row],[Product]])</f>
        <v>|</v>
      </c>
      <c r="P379" s="310">
        <f ca="1">IF(AND(Tbl_Calculator[[#This Row],[Number 
Purchased or Sold
(Individual item)]]&gt;0,Tbl_Calculator[[#This Row],[Weight of Cotton Fibre
(Kg)]]=0),0,1)</f>
        <v>1</v>
      </c>
      <c r="Q379" s="274"/>
      <c r="R379" s="274"/>
      <c r="S379" s="274"/>
      <c r="T379" s="274"/>
      <c r="U379" s="274"/>
      <c r="V379" s="274"/>
      <c r="W379" s="274"/>
    </row>
    <row r="380" spans="1:23">
      <c r="A380" s="302"/>
      <c r="B380" s="343"/>
      <c r="C380" s="343"/>
      <c r="D380" s="343"/>
      <c r="E380" s="343"/>
      <c r="F380" s="344">
        <f>IFERROR(INDEX(Tbl_ProductList[Product Weight (g)],MATCH(Tbl_Calculator[[#This Row],[Weight Lookup]],Tbl_ProductList[Product Weight Lookup],0)),0)</f>
        <v>0</v>
      </c>
      <c r="G380" s="345"/>
      <c r="H380" s="346"/>
      <c r="I380" s="347"/>
      <c r="J38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80" s="307" t="e">
        <f ca="1">INDEX(INDIRECT("Tbl_metadata[Category Table names]"),MATCH(Tbl_Calculator[[#This Row],[Business Area]],INDIRECT("Tbl_metadata[Types]",0)))</f>
        <v>#N/A</v>
      </c>
      <c r="L380" s="307" t="e">
        <f ca="1">INDEX(INDIRECT("Tbl_metadata[FabricType Table names]"),MATCH(Tbl_Calculator[[#This Row],[Business Area]],INDIRECT("Tbl_metadata[Types]",0)))</f>
        <v>#N/A</v>
      </c>
      <c r="M38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80" s="309">
        <f>IFERROR(INDEX(Tbl_AvgPercCotton[Average % Cotton],MATCH(Tbl_Calculator[[#This Row],[% Cotton in Blend
(Estimated Cotton %)]],Tbl_AvgPercCotton[Blends],0)),0)</f>
        <v>0</v>
      </c>
      <c r="O380" s="307" t="str">
        <f>CONCATENATE(Tbl_Calculator[[#This Row],[Product Category]],"|",Tbl_Calculator[[#This Row],[Product]])</f>
        <v>|</v>
      </c>
      <c r="P380" s="310">
        <f ca="1">IF(AND(Tbl_Calculator[[#This Row],[Number 
Purchased or Sold
(Individual item)]]&gt;0,Tbl_Calculator[[#This Row],[Weight of Cotton Fibre
(Kg)]]=0),0,1)</f>
        <v>1</v>
      </c>
      <c r="Q380" s="274"/>
      <c r="R380" s="274"/>
      <c r="S380" s="274"/>
      <c r="T380" s="274"/>
      <c r="U380" s="274"/>
      <c r="V380" s="274"/>
      <c r="W380" s="274"/>
    </row>
    <row r="381" spans="1:23">
      <c r="A381" s="302"/>
      <c r="B381" s="348"/>
      <c r="C381" s="348"/>
      <c r="D381" s="348"/>
      <c r="E381" s="348"/>
      <c r="F381" s="349">
        <f>IFERROR(INDEX(Tbl_ProductList[Product Weight (g)],MATCH(Tbl_Calculator[[#This Row],[Weight Lookup]],Tbl_ProductList[Product Weight Lookup],0)),0)</f>
        <v>0</v>
      </c>
      <c r="G381" s="350"/>
      <c r="H381" s="351"/>
      <c r="I381" s="352"/>
      <c r="J38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81" s="307" t="e">
        <f ca="1">INDEX(INDIRECT("Tbl_metadata[Category Table names]"),MATCH(Tbl_Calculator[[#This Row],[Business Area]],INDIRECT("Tbl_metadata[Types]",0)))</f>
        <v>#N/A</v>
      </c>
      <c r="L381" s="307" t="e">
        <f ca="1">INDEX(INDIRECT("Tbl_metadata[FabricType Table names]"),MATCH(Tbl_Calculator[[#This Row],[Business Area]],INDIRECT("Tbl_metadata[Types]",0)))</f>
        <v>#N/A</v>
      </c>
      <c r="M38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81" s="309">
        <f>IFERROR(INDEX(Tbl_AvgPercCotton[Average % Cotton],MATCH(Tbl_Calculator[[#This Row],[% Cotton in Blend
(Estimated Cotton %)]],Tbl_AvgPercCotton[Blends],0)),0)</f>
        <v>0</v>
      </c>
      <c r="O381" s="307" t="str">
        <f>CONCATENATE(Tbl_Calculator[[#This Row],[Product Category]],"|",Tbl_Calculator[[#This Row],[Product]])</f>
        <v>|</v>
      </c>
      <c r="P381" s="310">
        <f ca="1">IF(AND(Tbl_Calculator[[#This Row],[Number 
Purchased or Sold
(Individual item)]]&gt;0,Tbl_Calculator[[#This Row],[Weight of Cotton Fibre
(Kg)]]=0),0,1)</f>
        <v>1</v>
      </c>
      <c r="Q381" s="274"/>
      <c r="R381" s="274"/>
      <c r="S381" s="274"/>
      <c r="T381" s="274"/>
      <c r="U381" s="274"/>
      <c r="V381" s="274"/>
      <c r="W381" s="274"/>
    </row>
    <row r="382" spans="1:23">
      <c r="A382" s="302"/>
      <c r="B382" s="343"/>
      <c r="C382" s="343"/>
      <c r="D382" s="343"/>
      <c r="E382" s="343"/>
      <c r="F382" s="344">
        <f>IFERROR(INDEX(Tbl_ProductList[Product Weight (g)],MATCH(Tbl_Calculator[[#This Row],[Weight Lookup]],Tbl_ProductList[Product Weight Lookup],0)),0)</f>
        <v>0</v>
      </c>
      <c r="G382" s="345"/>
      <c r="H382" s="346"/>
      <c r="I382" s="347"/>
      <c r="J38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82" s="307" t="e">
        <f ca="1">INDEX(INDIRECT("Tbl_metadata[Category Table names]"),MATCH(Tbl_Calculator[[#This Row],[Business Area]],INDIRECT("Tbl_metadata[Types]",0)))</f>
        <v>#N/A</v>
      </c>
      <c r="L382" s="307" t="e">
        <f ca="1">INDEX(INDIRECT("Tbl_metadata[FabricType Table names]"),MATCH(Tbl_Calculator[[#This Row],[Business Area]],INDIRECT("Tbl_metadata[Types]",0)))</f>
        <v>#N/A</v>
      </c>
      <c r="M38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82" s="309">
        <f>IFERROR(INDEX(Tbl_AvgPercCotton[Average % Cotton],MATCH(Tbl_Calculator[[#This Row],[% Cotton in Blend
(Estimated Cotton %)]],Tbl_AvgPercCotton[Blends],0)),0)</f>
        <v>0</v>
      </c>
      <c r="O382" s="307" t="str">
        <f>CONCATENATE(Tbl_Calculator[[#This Row],[Product Category]],"|",Tbl_Calculator[[#This Row],[Product]])</f>
        <v>|</v>
      </c>
      <c r="P382" s="310">
        <f ca="1">IF(AND(Tbl_Calculator[[#This Row],[Number 
Purchased or Sold
(Individual item)]]&gt;0,Tbl_Calculator[[#This Row],[Weight of Cotton Fibre
(Kg)]]=0),0,1)</f>
        <v>1</v>
      </c>
      <c r="Q382" s="274"/>
      <c r="R382" s="274"/>
      <c r="S382" s="274"/>
      <c r="T382" s="274"/>
      <c r="U382" s="274"/>
      <c r="V382" s="274"/>
      <c r="W382" s="274"/>
    </row>
    <row r="383" spans="1:23">
      <c r="A383" s="302"/>
      <c r="B383" s="348"/>
      <c r="C383" s="348"/>
      <c r="D383" s="348"/>
      <c r="E383" s="348"/>
      <c r="F383" s="349">
        <f>IFERROR(INDEX(Tbl_ProductList[Product Weight (g)],MATCH(Tbl_Calculator[[#This Row],[Weight Lookup]],Tbl_ProductList[Product Weight Lookup],0)),0)</f>
        <v>0</v>
      </c>
      <c r="G383" s="350"/>
      <c r="H383" s="351"/>
      <c r="I383" s="352"/>
      <c r="J38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83" s="307" t="e">
        <f ca="1">INDEX(INDIRECT("Tbl_metadata[Category Table names]"),MATCH(Tbl_Calculator[[#This Row],[Business Area]],INDIRECT("Tbl_metadata[Types]",0)))</f>
        <v>#N/A</v>
      </c>
      <c r="L383" s="307" t="e">
        <f ca="1">INDEX(INDIRECT("Tbl_metadata[FabricType Table names]"),MATCH(Tbl_Calculator[[#This Row],[Business Area]],INDIRECT("Tbl_metadata[Types]",0)))</f>
        <v>#N/A</v>
      </c>
      <c r="M38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83" s="309">
        <f>IFERROR(INDEX(Tbl_AvgPercCotton[Average % Cotton],MATCH(Tbl_Calculator[[#This Row],[% Cotton in Blend
(Estimated Cotton %)]],Tbl_AvgPercCotton[Blends],0)),0)</f>
        <v>0</v>
      </c>
      <c r="O383" s="307" t="str">
        <f>CONCATENATE(Tbl_Calculator[[#This Row],[Product Category]],"|",Tbl_Calculator[[#This Row],[Product]])</f>
        <v>|</v>
      </c>
      <c r="P383" s="310">
        <f ca="1">IF(AND(Tbl_Calculator[[#This Row],[Number 
Purchased or Sold
(Individual item)]]&gt;0,Tbl_Calculator[[#This Row],[Weight of Cotton Fibre
(Kg)]]=0),0,1)</f>
        <v>1</v>
      </c>
      <c r="Q383" s="274"/>
      <c r="R383" s="274"/>
      <c r="S383" s="274"/>
      <c r="T383" s="274"/>
      <c r="U383" s="274"/>
      <c r="V383" s="274"/>
      <c r="W383" s="274"/>
    </row>
    <row r="384" spans="1:23">
      <c r="A384" s="302"/>
      <c r="B384" s="343"/>
      <c r="C384" s="343"/>
      <c r="D384" s="343"/>
      <c r="E384" s="343"/>
      <c r="F384" s="344">
        <f>IFERROR(INDEX(Tbl_ProductList[Product Weight (g)],MATCH(Tbl_Calculator[[#This Row],[Weight Lookup]],Tbl_ProductList[Product Weight Lookup],0)),0)</f>
        <v>0</v>
      </c>
      <c r="G384" s="345"/>
      <c r="H384" s="346"/>
      <c r="I384" s="347"/>
      <c r="J38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84" s="307" t="e">
        <f ca="1">INDEX(INDIRECT("Tbl_metadata[Category Table names]"),MATCH(Tbl_Calculator[[#This Row],[Business Area]],INDIRECT("Tbl_metadata[Types]",0)))</f>
        <v>#N/A</v>
      </c>
      <c r="L384" s="307" t="e">
        <f ca="1">INDEX(INDIRECT("Tbl_metadata[FabricType Table names]"),MATCH(Tbl_Calculator[[#This Row],[Business Area]],INDIRECT("Tbl_metadata[Types]",0)))</f>
        <v>#N/A</v>
      </c>
      <c r="M38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84" s="309">
        <f>IFERROR(INDEX(Tbl_AvgPercCotton[Average % Cotton],MATCH(Tbl_Calculator[[#This Row],[% Cotton in Blend
(Estimated Cotton %)]],Tbl_AvgPercCotton[Blends],0)),0)</f>
        <v>0</v>
      </c>
      <c r="O384" s="307" t="str">
        <f>CONCATENATE(Tbl_Calculator[[#This Row],[Product Category]],"|",Tbl_Calculator[[#This Row],[Product]])</f>
        <v>|</v>
      </c>
      <c r="P384" s="310">
        <f ca="1">IF(AND(Tbl_Calculator[[#This Row],[Number 
Purchased or Sold
(Individual item)]]&gt;0,Tbl_Calculator[[#This Row],[Weight of Cotton Fibre
(Kg)]]=0),0,1)</f>
        <v>1</v>
      </c>
      <c r="Q384" s="274"/>
      <c r="R384" s="274"/>
      <c r="S384" s="274"/>
      <c r="T384" s="274"/>
      <c r="U384" s="274"/>
      <c r="V384" s="274"/>
      <c r="W384" s="274"/>
    </row>
    <row r="385" spans="1:23">
      <c r="A385" s="302"/>
      <c r="B385" s="348"/>
      <c r="C385" s="348"/>
      <c r="D385" s="348"/>
      <c r="E385" s="348"/>
      <c r="F385" s="349">
        <f>IFERROR(INDEX(Tbl_ProductList[Product Weight (g)],MATCH(Tbl_Calculator[[#This Row],[Weight Lookup]],Tbl_ProductList[Product Weight Lookup],0)),0)</f>
        <v>0</v>
      </c>
      <c r="G385" s="350"/>
      <c r="H385" s="351"/>
      <c r="I385" s="352"/>
      <c r="J38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85" s="307" t="e">
        <f ca="1">INDEX(INDIRECT("Tbl_metadata[Category Table names]"),MATCH(Tbl_Calculator[[#This Row],[Business Area]],INDIRECT("Tbl_metadata[Types]",0)))</f>
        <v>#N/A</v>
      </c>
      <c r="L385" s="307" t="e">
        <f ca="1">INDEX(INDIRECT("Tbl_metadata[FabricType Table names]"),MATCH(Tbl_Calculator[[#This Row],[Business Area]],INDIRECT("Tbl_metadata[Types]",0)))</f>
        <v>#N/A</v>
      </c>
      <c r="M38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85" s="309">
        <f>IFERROR(INDEX(Tbl_AvgPercCotton[Average % Cotton],MATCH(Tbl_Calculator[[#This Row],[% Cotton in Blend
(Estimated Cotton %)]],Tbl_AvgPercCotton[Blends],0)),0)</f>
        <v>0</v>
      </c>
      <c r="O385" s="307" t="str">
        <f>CONCATENATE(Tbl_Calculator[[#This Row],[Product Category]],"|",Tbl_Calculator[[#This Row],[Product]])</f>
        <v>|</v>
      </c>
      <c r="P385" s="310">
        <f ca="1">IF(AND(Tbl_Calculator[[#This Row],[Number 
Purchased or Sold
(Individual item)]]&gt;0,Tbl_Calculator[[#This Row],[Weight of Cotton Fibre
(Kg)]]=0),0,1)</f>
        <v>1</v>
      </c>
      <c r="Q385" s="274"/>
      <c r="R385" s="274"/>
      <c r="S385" s="274"/>
      <c r="T385" s="274"/>
      <c r="U385" s="274"/>
      <c r="V385" s="274"/>
      <c r="W385" s="274"/>
    </row>
    <row r="386" spans="1:23">
      <c r="A386" s="302"/>
      <c r="B386" s="343"/>
      <c r="C386" s="343"/>
      <c r="D386" s="343"/>
      <c r="E386" s="343"/>
      <c r="F386" s="344">
        <f>IFERROR(INDEX(Tbl_ProductList[Product Weight (g)],MATCH(Tbl_Calculator[[#This Row],[Weight Lookup]],Tbl_ProductList[Product Weight Lookup],0)),0)</f>
        <v>0</v>
      </c>
      <c r="G386" s="345"/>
      <c r="H386" s="346"/>
      <c r="I386" s="347"/>
      <c r="J38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86" s="307" t="e">
        <f ca="1">INDEX(INDIRECT("Tbl_metadata[Category Table names]"),MATCH(Tbl_Calculator[[#This Row],[Business Area]],INDIRECT("Tbl_metadata[Types]",0)))</f>
        <v>#N/A</v>
      </c>
      <c r="L386" s="307" t="e">
        <f ca="1">INDEX(INDIRECT("Tbl_metadata[FabricType Table names]"),MATCH(Tbl_Calculator[[#This Row],[Business Area]],INDIRECT("Tbl_metadata[Types]",0)))</f>
        <v>#N/A</v>
      </c>
      <c r="M38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86" s="309">
        <f>IFERROR(INDEX(Tbl_AvgPercCotton[Average % Cotton],MATCH(Tbl_Calculator[[#This Row],[% Cotton in Blend
(Estimated Cotton %)]],Tbl_AvgPercCotton[Blends],0)),0)</f>
        <v>0</v>
      </c>
      <c r="O386" s="307" t="str">
        <f>CONCATENATE(Tbl_Calculator[[#This Row],[Product Category]],"|",Tbl_Calculator[[#This Row],[Product]])</f>
        <v>|</v>
      </c>
      <c r="P386" s="310">
        <f ca="1">IF(AND(Tbl_Calculator[[#This Row],[Number 
Purchased or Sold
(Individual item)]]&gt;0,Tbl_Calculator[[#This Row],[Weight of Cotton Fibre
(Kg)]]=0),0,1)</f>
        <v>1</v>
      </c>
      <c r="Q386" s="274"/>
      <c r="R386" s="274"/>
      <c r="S386" s="274"/>
      <c r="T386" s="274"/>
      <c r="U386" s="274"/>
      <c r="V386" s="274"/>
      <c r="W386" s="274"/>
    </row>
    <row r="387" spans="1:23">
      <c r="A387" s="302"/>
      <c r="B387" s="348"/>
      <c r="C387" s="348"/>
      <c r="D387" s="348"/>
      <c r="E387" s="348"/>
      <c r="F387" s="349">
        <f>IFERROR(INDEX(Tbl_ProductList[Product Weight (g)],MATCH(Tbl_Calculator[[#This Row],[Weight Lookup]],Tbl_ProductList[Product Weight Lookup],0)),0)</f>
        <v>0</v>
      </c>
      <c r="G387" s="350"/>
      <c r="H387" s="351"/>
      <c r="I387" s="352"/>
      <c r="J38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87" s="307" t="e">
        <f ca="1">INDEX(INDIRECT("Tbl_metadata[Category Table names]"),MATCH(Tbl_Calculator[[#This Row],[Business Area]],INDIRECT("Tbl_metadata[Types]",0)))</f>
        <v>#N/A</v>
      </c>
      <c r="L387" s="307" t="e">
        <f ca="1">INDEX(INDIRECT("Tbl_metadata[FabricType Table names]"),MATCH(Tbl_Calculator[[#This Row],[Business Area]],INDIRECT("Tbl_metadata[Types]",0)))</f>
        <v>#N/A</v>
      </c>
      <c r="M38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87" s="309">
        <f>IFERROR(INDEX(Tbl_AvgPercCotton[Average % Cotton],MATCH(Tbl_Calculator[[#This Row],[% Cotton in Blend
(Estimated Cotton %)]],Tbl_AvgPercCotton[Blends],0)),0)</f>
        <v>0</v>
      </c>
      <c r="O387" s="307" t="str">
        <f>CONCATENATE(Tbl_Calculator[[#This Row],[Product Category]],"|",Tbl_Calculator[[#This Row],[Product]])</f>
        <v>|</v>
      </c>
      <c r="P387" s="310">
        <f ca="1">IF(AND(Tbl_Calculator[[#This Row],[Number 
Purchased or Sold
(Individual item)]]&gt;0,Tbl_Calculator[[#This Row],[Weight of Cotton Fibre
(Kg)]]=0),0,1)</f>
        <v>1</v>
      </c>
      <c r="Q387" s="274"/>
      <c r="R387" s="274"/>
      <c r="S387" s="274"/>
      <c r="T387" s="274"/>
      <c r="U387" s="274"/>
      <c r="V387" s="274"/>
      <c r="W387" s="274"/>
    </row>
    <row r="388" spans="1:23">
      <c r="A388" s="302"/>
      <c r="B388" s="343"/>
      <c r="C388" s="343"/>
      <c r="D388" s="343"/>
      <c r="E388" s="343"/>
      <c r="F388" s="344">
        <f>IFERROR(INDEX(Tbl_ProductList[Product Weight (g)],MATCH(Tbl_Calculator[[#This Row],[Weight Lookup]],Tbl_ProductList[Product Weight Lookup],0)),0)</f>
        <v>0</v>
      </c>
      <c r="G388" s="345"/>
      <c r="H388" s="346"/>
      <c r="I388" s="347"/>
      <c r="J38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88" s="307" t="e">
        <f ca="1">INDEX(INDIRECT("Tbl_metadata[Category Table names]"),MATCH(Tbl_Calculator[[#This Row],[Business Area]],INDIRECT("Tbl_metadata[Types]",0)))</f>
        <v>#N/A</v>
      </c>
      <c r="L388" s="307" t="e">
        <f ca="1">INDEX(INDIRECT("Tbl_metadata[FabricType Table names]"),MATCH(Tbl_Calculator[[#This Row],[Business Area]],INDIRECT("Tbl_metadata[Types]",0)))</f>
        <v>#N/A</v>
      </c>
      <c r="M38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88" s="309">
        <f>IFERROR(INDEX(Tbl_AvgPercCotton[Average % Cotton],MATCH(Tbl_Calculator[[#This Row],[% Cotton in Blend
(Estimated Cotton %)]],Tbl_AvgPercCotton[Blends],0)),0)</f>
        <v>0</v>
      </c>
      <c r="O388" s="307" t="str">
        <f>CONCATENATE(Tbl_Calculator[[#This Row],[Product Category]],"|",Tbl_Calculator[[#This Row],[Product]])</f>
        <v>|</v>
      </c>
      <c r="P388" s="310">
        <f ca="1">IF(AND(Tbl_Calculator[[#This Row],[Number 
Purchased or Sold
(Individual item)]]&gt;0,Tbl_Calculator[[#This Row],[Weight of Cotton Fibre
(Kg)]]=0),0,1)</f>
        <v>1</v>
      </c>
      <c r="Q388" s="274"/>
      <c r="R388" s="274"/>
      <c r="S388" s="274"/>
      <c r="T388" s="274"/>
      <c r="U388" s="274"/>
      <c r="V388" s="274"/>
      <c r="W388" s="274"/>
    </row>
    <row r="389" spans="1:23">
      <c r="A389" s="302"/>
      <c r="B389" s="348"/>
      <c r="C389" s="348"/>
      <c r="D389" s="348"/>
      <c r="E389" s="348"/>
      <c r="F389" s="349">
        <f>IFERROR(INDEX(Tbl_ProductList[Product Weight (g)],MATCH(Tbl_Calculator[[#This Row],[Weight Lookup]],Tbl_ProductList[Product Weight Lookup],0)),0)</f>
        <v>0</v>
      </c>
      <c r="G389" s="350"/>
      <c r="H389" s="351"/>
      <c r="I389" s="352"/>
      <c r="J38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89" s="307" t="e">
        <f ca="1">INDEX(INDIRECT("Tbl_metadata[Category Table names]"),MATCH(Tbl_Calculator[[#This Row],[Business Area]],INDIRECT("Tbl_metadata[Types]",0)))</f>
        <v>#N/A</v>
      </c>
      <c r="L389" s="307" t="e">
        <f ca="1">INDEX(INDIRECT("Tbl_metadata[FabricType Table names]"),MATCH(Tbl_Calculator[[#This Row],[Business Area]],INDIRECT("Tbl_metadata[Types]",0)))</f>
        <v>#N/A</v>
      </c>
      <c r="M38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89" s="309">
        <f>IFERROR(INDEX(Tbl_AvgPercCotton[Average % Cotton],MATCH(Tbl_Calculator[[#This Row],[% Cotton in Blend
(Estimated Cotton %)]],Tbl_AvgPercCotton[Blends],0)),0)</f>
        <v>0</v>
      </c>
      <c r="O389" s="307" t="str">
        <f>CONCATENATE(Tbl_Calculator[[#This Row],[Product Category]],"|",Tbl_Calculator[[#This Row],[Product]])</f>
        <v>|</v>
      </c>
      <c r="P389" s="310">
        <f ca="1">IF(AND(Tbl_Calculator[[#This Row],[Number 
Purchased or Sold
(Individual item)]]&gt;0,Tbl_Calculator[[#This Row],[Weight of Cotton Fibre
(Kg)]]=0),0,1)</f>
        <v>1</v>
      </c>
      <c r="Q389" s="274"/>
      <c r="R389" s="274"/>
      <c r="S389" s="274"/>
      <c r="T389" s="274"/>
      <c r="U389" s="274"/>
      <c r="V389" s="274"/>
      <c r="W389" s="274"/>
    </row>
    <row r="390" spans="1:23">
      <c r="A390" s="302"/>
      <c r="B390" s="343"/>
      <c r="C390" s="343"/>
      <c r="D390" s="343"/>
      <c r="E390" s="343"/>
      <c r="F390" s="344">
        <f>IFERROR(INDEX(Tbl_ProductList[Product Weight (g)],MATCH(Tbl_Calculator[[#This Row],[Weight Lookup]],Tbl_ProductList[Product Weight Lookup],0)),0)</f>
        <v>0</v>
      </c>
      <c r="G390" s="345"/>
      <c r="H390" s="346"/>
      <c r="I390" s="347"/>
      <c r="J39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90" s="307" t="e">
        <f ca="1">INDEX(INDIRECT("Tbl_metadata[Category Table names]"),MATCH(Tbl_Calculator[[#This Row],[Business Area]],INDIRECT("Tbl_metadata[Types]",0)))</f>
        <v>#N/A</v>
      </c>
      <c r="L390" s="307" t="e">
        <f ca="1">INDEX(INDIRECT("Tbl_metadata[FabricType Table names]"),MATCH(Tbl_Calculator[[#This Row],[Business Area]],INDIRECT("Tbl_metadata[Types]",0)))</f>
        <v>#N/A</v>
      </c>
      <c r="M39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90" s="309">
        <f>IFERROR(INDEX(Tbl_AvgPercCotton[Average % Cotton],MATCH(Tbl_Calculator[[#This Row],[% Cotton in Blend
(Estimated Cotton %)]],Tbl_AvgPercCotton[Blends],0)),0)</f>
        <v>0</v>
      </c>
      <c r="O390" s="307" t="str">
        <f>CONCATENATE(Tbl_Calculator[[#This Row],[Product Category]],"|",Tbl_Calculator[[#This Row],[Product]])</f>
        <v>|</v>
      </c>
      <c r="P390" s="310">
        <f ca="1">IF(AND(Tbl_Calculator[[#This Row],[Number 
Purchased or Sold
(Individual item)]]&gt;0,Tbl_Calculator[[#This Row],[Weight of Cotton Fibre
(Kg)]]=0),0,1)</f>
        <v>1</v>
      </c>
      <c r="Q390" s="274"/>
      <c r="R390" s="274"/>
      <c r="S390" s="274"/>
      <c r="T390" s="274"/>
      <c r="U390" s="274"/>
      <c r="V390" s="274"/>
      <c r="W390" s="274"/>
    </row>
    <row r="391" spans="1:23">
      <c r="A391" s="302"/>
      <c r="B391" s="348"/>
      <c r="C391" s="348"/>
      <c r="D391" s="348"/>
      <c r="E391" s="348"/>
      <c r="F391" s="349">
        <f>IFERROR(INDEX(Tbl_ProductList[Product Weight (g)],MATCH(Tbl_Calculator[[#This Row],[Weight Lookup]],Tbl_ProductList[Product Weight Lookup],0)),0)</f>
        <v>0</v>
      </c>
      <c r="G391" s="350"/>
      <c r="H391" s="351"/>
      <c r="I391" s="352"/>
      <c r="J39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91" s="307" t="e">
        <f ca="1">INDEX(INDIRECT("Tbl_metadata[Category Table names]"),MATCH(Tbl_Calculator[[#This Row],[Business Area]],INDIRECT("Tbl_metadata[Types]",0)))</f>
        <v>#N/A</v>
      </c>
      <c r="L391" s="307" t="e">
        <f ca="1">INDEX(INDIRECT("Tbl_metadata[FabricType Table names]"),MATCH(Tbl_Calculator[[#This Row],[Business Area]],INDIRECT("Tbl_metadata[Types]",0)))</f>
        <v>#N/A</v>
      </c>
      <c r="M39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91" s="309">
        <f>IFERROR(INDEX(Tbl_AvgPercCotton[Average % Cotton],MATCH(Tbl_Calculator[[#This Row],[% Cotton in Blend
(Estimated Cotton %)]],Tbl_AvgPercCotton[Blends],0)),0)</f>
        <v>0</v>
      </c>
      <c r="O391" s="307" t="str">
        <f>CONCATENATE(Tbl_Calculator[[#This Row],[Product Category]],"|",Tbl_Calculator[[#This Row],[Product]])</f>
        <v>|</v>
      </c>
      <c r="P391" s="310">
        <f ca="1">IF(AND(Tbl_Calculator[[#This Row],[Number 
Purchased or Sold
(Individual item)]]&gt;0,Tbl_Calculator[[#This Row],[Weight of Cotton Fibre
(Kg)]]=0),0,1)</f>
        <v>1</v>
      </c>
      <c r="Q391" s="274"/>
      <c r="R391" s="274"/>
      <c r="S391" s="274"/>
      <c r="T391" s="274"/>
      <c r="U391" s="274"/>
      <c r="V391" s="274"/>
      <c r="W391" s="274"/>
    </row>
    <row r="392" spans="1:23">
      <c r="A392" s="302"/>
      <c r="B392" s="343"/>
      <c r="C392" s="343"/>
      <c r="D392" s="343"/>
      <c r="E392" s="343"/>
      <c r="F392" s="344">
        <f>IFERROR(INDEX(Tbl_ProductList[Product Weight (g)],MATCH(Tbl_Calculator[[#This Row],[Weight Lookup]],Tbl_ProductList[Product Weight Lookup],0)),0)</f>
        <v>0</v>
      </c>
      <c r="G392" s="345"/>
      <c r="H392" s="346"/>
      <c r="I392" s="347"/>
      <c r="J39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92" s="307" t="e">
        <f ca="1">INDEX(INDIRECT("Tbl_metadata[Category Table names]"),MATCH(Tbl_Calculator[[#This Row],[Business Area]],INDIRECT("Tbl_metadata[Types]",0)))</f>
        <v>#N/A</v>
      </c>
      <c r="L392" s="307" t="e">
        <f ca="1">INDEX(INDIRECT("Tbl_metadata[FabricType Table names]"),MATCH(Tbl_Calculator[[#This Row],[Business Area]],INDIRECT("Tbl_metadata[Types]",0)))</f>
        <v>#N/A</v>
      </c>
      <c r="M39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92" s="309">
        <f>IFERROR(INDEX(Tbl_AvgPercCotton[Average % Cotton],MATCH(Tbl_Calculator[[#This Row],[% Cotton in Blend
(Estimated Cotton %)]],Tbl_AvgPercCotton[Blends],0)),0)</f>
        <v>0</v>
      </c>
      <c r="O392" s="307" t="str">
        <f>CONCATENATE(Tbl_Calculator[[#This Row],[Product Category]],"|",Tbl_Calculator[[#This Row],[Product]])</f>
        <v>|</v>
      </c>
      <c r="P392" s="310">
        <f ca="1">IF(AND(Tbl_Calculator[[#This Row],[Number 
Purchased or Sold
(Individual item)]]&gt;0,Tbl_Calculator[[#This Row],[Weight of Cotton Fibre
(Kg)]]=0),0,1)</f>
        <v>1</v>
      </c>
      <c r="Q392" s="274"/>
      <c r="R392" s="274"/>
      <c r="S392" s="274"/>
      <c r="T392" s="274"/>
      <c r="U392" s="274"/>
      <c r="V392" s="274"/>
      <c r="W392" s="274"/>
    </row>
    <row r="393" spans="1:23">
      <c r="A393" s="302"/>
      <c r="B393" s="348"/>
      <c r="C393" s="348"/>
      <c r="D393" s="348"/>
      <c r="E393" s="348"/>
      <c r="F393" s="349">
        <f>IFERROR(INDEX(Tbl_ProductList[Product Weight (g)],MATCH(Tbl_Calculator[[#This Row],[Weight Lookup]],Tbl_ProductList[Product Weight Lookup],0)),0)</f>
        <v>0</v>
      </c>
      <c r="G393" s="350"/>
      <c r="H393" s="351"/>
      <c r="I393" s="352"/>
      <c r="J39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93" s="307" t="e">
        <f ca="1">INDEX(INDIRECT("Tbl_metadata[Category Table names]"),MATCH(Tbl_Calculator[[#This Row],[Business Area]],INDIRECT("Tbl_metadata[Types]",0)))</f>
        <v>#N/A</v>
      </c>
      <c r="L393" s="307" t="e">
        <f ca="1">INDEX(INDIRECT("Tbl_metadata[FabricType Table names]"),MATCH(Tbl_Calculator[[#This Row],[Business Area]],INDIRECT("Tbl_metadata[Types]",0)))</f>
        <v>#N/A</v>
      </c>
      <c r="M39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93" s="309">
        <f>IFERROR(INDEX(Tbl_AvgPercCotton[Average % Cotton],MATCH(Tbl_Calculator[[#This Row],[% Cotton in Blend
(Estimated Cotton %)]],Tbl_AvgPercCotton[Blends],0)),0)</f>
        <v>0</v>
      </c>
      <c r="O393" s="307" t="str">
        <f>CONCATENATE(Tbl_Calculator[[#This Row],[Product Category]],"|",Tbl_Calculator[[#This Row],[Product]])</f>
        <v>|</v>
      </c>
      <c r="P393" s="310">
        <f ca="1">IF(AND(Tbl_Calculator[[#This Row],[Number 
Purchased or Sold
(Individual item)]]&gt;0,Tbl_Calculator[[#This Row],[Weight of Cotton Fibre
(Kg)]]=0),0,1)</f>
        <v>1</v>
      </c>
      <c r="Q393" s="274"/>
      <c r="R393" s="274"/>
      <c r="S393" s="274"/>
      <c r="T393" s="274"/>
      <c r="U393" s="274"/>
      <c r="V393" s="274"/>
      <c r="W393" s="274"/>
    </row>
    <row r="394" spans="1:23">
      <c r="B394" s="343"/>
      <c r="C394" s="343"/>
      <c r="D394" s="343"/>
      <c r="E394" s="343"/>
      <c r="F394" s="344">
        <f>IFERROR(INDEX(Tbl_ProductList[Product Weight (g)],MATCH(Tbl_Calculator[[#This Row],[Weight Lookup]],Tbl_ProductList[Product Weight Lookup],0)),0)</f>
        <v>0</v>
      </c>
      <c r="G394" s="345"/>
      <c r="H394" s="346"/>
      <c r="I394" s="347"/>
      <c r="J39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94" s="307" t="e">
        <f ca="1">INDEX(INDIRECT("Tbl_metadata[Category Table names]"),MATCH(Tbl_Calculator[[#This Row],[Business Area]],INDIRECT("Tbl_metadata[Types]",0)))</f>
        <v>#N/A</v>
      </c>
      <c r="L394" s="307" t="e">
        <f ca="1">INDEX(INDIRECT("Tbl_metadata[FabricType Table names]"),MATCH(Tbl_Calculator[[#This Row],[Business Area]],INDIRECT("Tbl_metadata[Types]",0)))</f>
        <v>#N/A</v>
      </c>
      <c r="M39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94" s="309">
        <f>IFERROR(INDEX(Tbl_AvgPercCotton[Average % Cotton],MATCH(Tbl_Calculator[[#This Row],[% Cotton in Blend
(Estimated Cotton %)]],Tbl_AvgPercCotton[Blends],0)),0)</f>
        <v>0</v>
      </c>
      <c r="O394" s="307" t="str">
        <f>CONCATENATE(Tbl_Calculator[[#This Row],[Product Category]],"|",Tbl_Calculator[[#This Row],[Product]])</f>
        <v>|</v>
      </c>
      <c r="P394" s="310">
        <f ca="1">IF(AND(Tbl_Calculator[[#This Row],[Number 
Purchased or Sold
(Individual item)]]&gt;0,Tbl_Calculator[[#This Row],[Weight of Cotton Fibre
(Kg)]]=0),0,1)</f>
        <v>1</v>
      </c>
      <c r="Q394" s="274"/>
      <c r="R394" s="274"/>
      <c r="S394" s="274"/>
      <c r="T394" s="274"/>
      <c r="U394" s="274"/>
      <c r="V394" s="274"/>
      <c r="W394" s="274"/>
    </row>
    <row r="395" spans="1:23">
      <c r="B395" s="348"/>
      <c r="C395" s="348"/>
      <c r="D395" s="348"/>
      <c r="E395" s="348"/>
      <c r="F395" s="349">
        <f>IFERROR(INDEX(Tbl_ProductList[Product Weight (g)],MATCH(Tbl_Calculator[[#This Row],[Weight Lookup]],Tbl_ProductList[Product Weight Lookup],0)),0)</f>
        <v>0</v>
      </c>
      <c r="G395" s="350"/>
      <c r="H395" s="351"/>
      <c r="I395" s="352"/>
      <c r="J39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95" s="307" t="e">
        <f ca="1">INDEX(INDIRECT("Tbl_metadata[Category Table names]"),MATCH(Tbl_Calculator[[#This Row],[Business Area]],INDIRECT("Tbl_metadata[Types]",0)))</f>
        <v>#N/A</v>
      </c>
      <c r="L395" s="307" t="e">
        <f ca="1">INDEX(INDIRECT("Tbl_metadata[FabricType Table names]"),MATCH(Tbl_Calculator[[#This Row],[Business Area]],INDIRECT("Tbl_metadata[Types]",0)))</f>
        <v>#N/A</v>
      </c>
      <c r="M39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95" s="309">
        <f>IFERROR(INDEX(Tbl_AvgPercCotton[Average % Cotton],MATCH(Tbl_Calculator[[#This Row],[% Cotton in Blend
(Estimated Cotton %)]],Tbl_AvgPercCotton[Blends],0)),0)</f>
        <v>0</v>
      </c>
      <c r="O395" s="307" t="str">
        <f>CONCATENATE(Tbl_Calculator[[#This Row],[Product Category]],"|",Tbl_Calculator[[#This Row],[Product]])</f>
        <v>|</v>
      </c>
      <c r="P395" s="310">
        <f ca="1">IF(AND(Tbl_Calculator[[#This Row],[Number 
Purchased or Sold
(Individual item)]]&gt;0,Tbl_Calculator[[#This Row],[Weight of Cotton Fibre
(Kg)]]=0),0,1)</f>
        <v>1</v>
      </c>
      <c r="Q395" s="274"/>
      <c r="R395" s="274"/>
      <c r="S395" s="274"/>
      <c r="T395" s="274"/>
      <c r="U395" s="274"/>
      <c r="V395" s="274"/>
      <c r="W395" s="274"/>
    </row>
    <row r="396" spans="1:23">
      <c r="B396" s="343"/>
      <c r="C396" s="343"/>
      <c r="D396" s="343"/>
      <c r="E396" s="343"/>
      <c r="F396" s="344">
        <f>IFERROR(INDEX(Tbl_ProductList[Product Weight (g)],MATCH(Tbl_Calculator[[#This Row],[Weight Lookup]],Tbl_ProductList[Product Weight Lookup],0)),0)</f>
        <v>0</v>
      </c>
      <c r="G396" s="345"/>
      <c r="H396" s="346"/>
      <c r="I396" s="347"/>
      <c r="J39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96" s="307" t="e">
        <f ca="1">INDEX(INDIRECT("Tbl_metadata[Category Table names]"),MATCH(Tbl_Calculator[[#This Row],[Business Area]],INDIRECT("Tbl_metadata[Types]",0)))</f>
        <v>#N/A</v>
      </c>
      <c r="L396" s="307" t="e">
        <f ca="1">INDEX(INDIRECT("Tbl_metadata[FabricType Table names]"),MATCH(Tbl_Calculator[[#This Row],[Business Area]],INDIRECT("Tbl_metadata[Types]",0)))</f>
        <v>#N/A</v>
      </c>
      <c r="M39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96" s="309">
        <f>IFERROR(INDEX(Tbl_AvgPercCotton[Average % Cotton],MATCH(Tbl_Calculator[[#This Row],[% Cotton in Blend
(Estimated Cotton %)]],Tbl_AvgPercCotton[Blends],0)),0)</f>
        <v>0</v>
      </c>
      <c r="O396" s="307" t="str">
        <f>CONCATENATE(Tbl_Calculator[[#This Row],[Product Category]],"|",Tbl_Calculator[[#This Row],[Product]])</f>
        <v>|</v>
      </c>
      <c r="P396" s="310">
        <f ca="1">IF(AND(Tbl_Calculator[[#This Row],[Number 
Purchased or Sold
(Individual item)]]&gt;0,Tbl_Calculator[[#This Row],[Weight of Cotton Fibre
(Kg)]]=0),0,1)</f>
        <v>1</v>
      </c>
      <c r="Q396" s="274"/>
      <c r="R396" s="274"/>
      <c r="S396" s="274"/>
      <c r="T396" s="274"/>
      <c r="U396" s="274"/>
      <c r="V396" s="274"/>
      <c r="W396" s="274"/>
    </row>
    <row r="397" spans="1:23">
      <c r="B397" s="348"/>
      <c r="C397" s="348"/>
      <c r="D397" s="348"/>
      <c r="E397" s="348"/>
      <c r="F397" s="349">
        <f>IFERROR(INDEX(Tbl_ProductList[Product Weight (g)],MATCH(Tbl_Calculator[[#This Row],[Weight Lookup]],Tbl_ProductList[Product Weight Lookup],0)),0)</f>
        <v>0</v>
      </c>
      <c r="G397" s="350"/>
      <c r="H397" s="351"/>
      <c r="I397" s="352"/>
      <c r="J39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97" s="307" t="e">
        <f ca="1">INDEX(INDIRECT("Tbl_metadata[Category Table names]"),MATCH(Tbl_Calculator[[#This Row],[Business Area]],INDIRECT("Tbl_metadata[Types]",0)))</f>
        <v>#N/A</v>
      </c>
      <c r="L397" s="307" t="e">
        <f ca="1">INDEX(INDIRECT("Tbl_metadata[FabricType Table names]"),MATCH(Tbl_Calculator[[#This Row],[Business Area]],INDIRECT("Tbl_metadata[Types]",0)))</f>
        <v>#N/A</v>
      </c>
      <c r="M39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97" s="309">
        <f>IFERROR(INDEX(Tbl_AvgPercCotton[Average % Cotton],MATCH(Tbl_Calculator[[#This Row],[% Cotton in Blend
(Estimated Cotton %)]],Tbl_AvgPercCotton[Blends],0)),0)</f>
        <v>0</v>
      </c>
      <c r="O397" s="307" t="str">
        <f>CONCATENATE(Tbl_Calculator[[#This Row],[Product Category]],"|",Tbl_Calculator[[#This Row],[Product]])</f>
        <v>|</v>
      </c>
      <c r="P397" s="310">
        <f ca="1">IF(AND(Tbl_Calculator[[#This Row],[Number 
Purchased or Sold
(Individual item)]]&gt;0,Tbl_Calculator[[#This Row],[Weight of Cotton Fibre
(Kg)]]=0),0,1)</f>
        <v>1</v>
      </c>
      <c r="Q397" s="274"/>
      <c r="R397" s="274"/>
      <c r="S397" s="274"/>
      <c r="T397" s="274"/>
      <c r="U397" s="274"/>
      <c r="V397" s="274"/>
      <c r="W397" s="274"/>
    </row>
    <row r="398" spans="1:23">
      <c r="B398" s="343"/>
      <c r="C398" s="343"/>
      <c r="D398" s="343"/>
      <c r="E398" s="343"/>
      <c r="F398" s="344">
        <f>IFERROR(INDEX(Tbl_ProductList[Product Weight (g)],MATCH(Tbl_Calculator[[#This Row],[Weight Lookup]],Tbl_ProductList[Product Weight Lookup],0)),0)</f>
        <v>0</v>
      </c>
      <c r="G398" s="345"/>
      <c r="H398" s="346"/>
      <c r="I398" s="347"/>
      <c r="J39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98" s="307" t="e">
        <f ca="1">INDEX(INDIRECT("Tbl_metadata[Category Table names]"),MATCH(Tbl_Calculator[[#This Row],[Business Area]],INDIRECT("Tbl_metadata[Types]",0)))</f>
        <v>#N/A</v>
      </c>
      <c r="L398" s="307" t="e">
        <f ca="1">INDEX(INDIRECT("Tbl_metadata[FabricType Table names]"),MATCH(Tbl_Calculator[[#This Row],[Business Area]],INDIRECT("Tbl_metadata[Types]",0)))</f>
        <v>#N/A</v>
      </c>
      <c r="M39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98" s="309">
        <f>IFERROR(INDEX(Tbl_AvgPercCotton[Average % Cotton],MATCH(Tbl_Calculator[[#This Row],[% Cotton in Blend
(Estimated Cotton %)]],Tbl_AvgPercCotton[Blends],0)),0)</f>
        <v>0</v>
      </c>
      <c r="O398" s="307" t="str">
        <f>CONCATENATE(Tbl_Calculator[[#This Row],[Product Category]],"|",Tbl_Calculator[[#This Row],[Product]])</f>
        <v>|</v>
      </c>
      <c r="P398" s="310">
        <f ca="1">IF(AND(Tbl_Calculator[[#This Row],[Number 
Purchased or Sold
(Individual item)]]&gt;0,Tbl_Calculator[[#This Row],[Weight of Cotton Fibre
(Kg)]]=0),0,1)</f>
        <v>1</v>
      </c>
      <c r="Q398" s="274"/>
      <c r="R398" s="274"/>
      <c r="S398" s="274"/>
      <c r="T398" s="274"/>
      <c r="U398" s="274"/>
      <c r="V398" s="274"/>
      <c r="W398" s="274"/>
    </row>
    <row r="399" spans="1:23">
      <c r="B399" s="348"/>
      <c r="C399" s="348"/>
      <c r="D399" s="348"/>
      <c r="E399" s="348"/>
      <c r="F399" s="349">
        <f>IFERROR(INDEX(Tbl_ProductList[Product Weight (g)],MATCH(Tbl_Calculator[[#This Row],[Weight Lookup]],Tbl_ProductList[Product Weight Lookup],0)),0)</f>
        <v>0</v>
      </c>
      <c r="G399" s="350"/>
      <c r="H399" s="351"/>
      <c r="I399" s="352"/>
      <c r="J39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399" s="307" t="e">
        <f ca="1">INDEX(INDIRECT("Tbl_metadata[Category Table names]"),MATCH(Tbl_Calculator[[#This Row],[Business Area]],INDIRECT("Tbl_metadata[Types]",0)))</f>
        <v>#N/A</v>
      </c>
      <c r="L399" s="307" t="e">
        <f ca="1">INDEX(INDIRECT("Tbl_metadata[FabricType Table names]"),MATCH(Tbl_Calculator[[#This Row],[Business Area]],INDIRECT("Tbl_metadata[Types]",0)))</f>
        <v>#N/A</v>
      </c>
      <c r="M39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399" s="309">
        <f>IFERROR(INDEX(Tbl_AvgPercCotton[Average % Cotton],MATCH(Tbl_Calculator[[#This Row],[% Cotton in Blend
(Estimated Cotton %)]],Tbl_AvgPercCotton[Blends],0)),0)</f>
        <v>0</v>
      </c>
      <c r="O399" s="307" t="str">
        <f>CONCATENATE(Tbl_Calculator[[#This Row],[Product Category]],"|",Tbl_Calculator[[#This Row],[Product]])</f>
        <v>|</v>
      </c>
      <c r="P399" s="310">
        <f ca="1">IF(AND(Tbl_Calculator[[#This Row],[Number 
Purchased or Sold
(Individual item)]]&gt;0,Tbl_Calculator[[#This Row],[Weight of Cotton Fibre
(Kg)]]=0),0,1)</f>
        <v>1</v>
      </c>
      <c r="Q399" s="274"/>
      <c r="R399" s="274"/>
      <c r="S399" s="274"/>
      <c r="T399" s="274"/>
      <c r="U399" s="274"/>
      <c r="V399" s="274"/>
      <c r="W399" s="274"/>
    </row>
    <row r="400" spans="1:23">
      <c r="B400" s="343"/>
      <c r="C400" s="343"/>
      <c r="D400" s="343"/>
      <c r="E400" s="343"/>
      <c r="F400" s="344">
        <f>IFERROR(INDEX(Tbl_ProductList[Product Weight (g)],MATCH(Tbl_Calculator[[#This Row],[Weight Lookup]],Tbl_ProductList[Product Weight Lookup],0)),0)</f>
        <v>0</v>
      </c>
      <c r="G400" s="345"/>
      <c r="H400" s="346"/>
      <c r="I400" s="347"/>
      <c r="J40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00" s="307" t="e">
        <f ca="1">INDEX(INDIRECT("Tbl_metadata[Category Table names]"),MATCH(Tbl_Calculator[[#This Row],[Business Area]],INDIRECT("Tbl_metadata[Types]",0)))</f>
        <v>#N/A</v>
      </c>
      <c r="L400" s="307" t="e">
        <f ca="1">INDEX(INDIRECT("Tbl_metadata[FabricType Table names]"),MATCH(Tbl_Calculator[[#This Row],[Business Area]],INDIRECT("Tbl_metadata[Types]",0)))</f>
        <v>#N/A</v>
      </c>
      <c r="M40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00" s="309">
        <f>IFERROR(INDEX(Tbl_AvgPercCotton[Average % Cotton],MATCH(Tbl_Calculator[[#This Row],[% Cotton in Blend
(Estimated Cotton %)]],Tbl_AvgPercCotton[Blends],0)),0)</f>
        <v>0</v>
      </c>
      <c r="O400" s="307" t="str">
        <f>CONCATENATE(Tbl_Calculator[[#This Row],[Product Category]],"|",Tbl_Calculator[[#This Row],[Product]])</f>
        <v>|</v>
      </c>
      <c r="P400" s="310">
        <f ca="1">IF(AND(Tbl_Calculator[[#This Row],[Number 
Purchased or Sold
(Individual item)]]&gt;0,Tbl_Calculator[[#This Row],[Weight of Cotton Fibre
(Kg)]]=0),0,1)</f>
        <v>1</v>
      </c>
      <c r="Q400" s="274"/>
      <c r="R400" s="274"/>
      <c r="S400" s="274"/>
      <c r="T400" s="274"/>
      <c r="U400" s="274"/>
      <c r="V400" s="274"/>
      <c r="W400" s="274"/>
    </row>
    <row r="401" spans="2:23">
      <c r="B401" s="348"/>
      <c r="C401" s="348"/>
      <c r="D401" s="348"/>
      <c r="E401" s="348"/>
      <c r="F401" s="349">
        <f>IFERROR(INDEX(Tbl_ProductList[Product Weight (g)],MATCH(Tbl_Calculator[[#This Row],[Weight Lookup]],Tbl_ProductList[Product Weight Lookup],0)),0)</f>
        <v>0</v>
      </c>
      <c r="G401" s="350"/>
      <c r="H401" s="351"/>
      <c r="I401" s="352"/>
      <c r="J40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01" s="307" t="e">
        <f ca="1">INDEX(INDIRECT("Tbl_metadata[Category Table names]"),MATCH(Tbl_Calculator[[#This Row],[Business Area]],INDIRECT("Tbl_metadata[Types]",0)))</f>
        <v>#N/A</v>
      </c>
      <c r="L401" s="307" t="e">
        <f ca="1">INDEX(INDIRECT("Tbl_metadata[FabricType Table names]"),MATCH(Tbl_Calculator[[#This Row],[Business Area]],INDIRECT("Tbl_metadata[Types]",0)))</f>
        <v>#N/A</v>
      </c>
      <c r="M40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01" s="309">
        <f>IFERROR(INDEX(Tbl_AvgPercCotton[Average % Cotton],MATCH(Tbl_Calculator[[#This Row],[% Cotton in Blend
(Estimated Cotton %)]],Tbl_AvgPercCotton[Blends],0)),0)</f>
        <v>0</v>
      </c>
      <c r="O401" s="307" t="str">
        <f>CONCATENATE(Tbl_Calculator[[#This Row],[Product Category]],"|",Tbl_Calculator[[#This Row],[Product]])</f>
        <v>|</v>
      </c>
      <c r="P401" s="310">
        <f ca="1">IF(AND(Tbl_Calculator[[#This Row],[Number 
Purchased or Sold
(Individual item)]]&gt;0,Tbl_Calculator[[#This Row],[Weight of Cotton Fibre
(Kg)]]=0),0,1)</f>
        <v>1</v>
      </c>
      <c r="Q401" s="274"/>
      <c r="R401" s="274"/>
      <c r="S401" s="274"/>
      <c r="T401" s="274"/>
      <c r="U401" s="274"/>
      <c r="V401" s="274"/>
      <c r="W401" s="274"/>
    </row>
    <row r="402" spans="2:23">
      <c r="B402" s="343"/>
      <c r="C402" s="343"/>
      <c r="D402" s="343"/>
      <c r="E402" s="343"/>
      <c r="F402" s="344">
        <f>IFERROR(INDEX(Tbl_ProductList[Product Weight (g)],MATCH(Tbl_Calculator[[#This Row],[Weight Lookup]],Tbl_ProductList[Product Weight Lookup],0)),0)</f>
        <v>0</v>
      </c>
      <c r="G402" s="345"/>
      <c r="H402" s="346"/>
      <c r="I402" s="347"/>
      <c r="J40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02" s="307" t="e">
        <f ca="1">INDEX(INDIRECT("Tbl_metadata[Category Table names]"),MATCH(Tbl_Calculator[[#This Row],[Business Area]],INDIRECT("Tbl_metadata[Types]",0)))</f>
        <v>#N/A</v>
      </c>
      <c r="L402" s="307" t="e">
        <f ca="1">INDEX(INDIRECT("Tbl_metadata[FabricType Table names]"),MATCH(Tbl_Calculator[[#This Row],[Business Area]],INDIRECT("Tbl_metadata[Types]",0)))</f>
        <v>#N/A</v>
      </c>
      <c r="M40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02" s="309">
        <f>IFERROR(INDEX(Tbl_AvgPercCotton[Average % Cotton],MATCH(Tbl_Calculator[[#This Row],[% Cotton in Blend
(Estimated Cotton %)]],Tbl_AvgPercCotton[Blends],0)),0)</f>
        <v>0</v>
      </c>
      <c r="O402" s="307" t="str">
        <f>CONCATENATE(Tbl_Calculator[[#This Row],[Product Category]],"|",Tbl_Calculator[[#This Row],[Product]])</f>
        <v>|</v>
      </c>
      <c r="P402" s="310">
        <f ca="1">IF(AND(Tbl_Calculator[[#This Row],[Number 
Purchased or Sold
(Individual item)]]&gt;0,Tbl_Calculator[[#This Row],[Weight of Cotton Fibre
(Kg)]]=0),0,1)</f>
        <v>1</v>
      </c>
      <c r="Q402" s="274"/>
      <c r="R402" s="274"/>
      <c r="S402" s="274"/>
      <c r="T402" s="274"/>
      <c r="U402" s="274"/>
      <c r="V402" s="274"/>
      <c r="W402" s="274"/>
    </row>
    <row r="403" spans="2:23">
      <c r="B403" s="348"/>
      <c r="C403" s="348"/>
      <c r="D403" s="348"/>
      <c r="E403" s="348"/>
      <c r="F403" s="349">
        <f>IFERROR(INDEX(Tbl_ProductList[Product Weight (g)],MATCH(Tbl_Calculator[[#This Row],[Weight Lookup]],Tbl_ProductList[Product Weight Lookup],0)),0)</f>
        <v>0</v>
      </c>
      <c r="G403" s="350"/>
      <c r="H403" s="351"/>
      <c r="I403" s="352"/>
      <c r="J40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03" s="307" t="e">
        <f ca="1">INDEX(INDIRECT("Tbl_metadata[Category Table names]"),MATCH(Tbl_Calculator[[#This Row],[Business Area]],INDIRECT("Tbl_metadata[Types]",0)))</f>
        <v>#N/A</v>
      </c>
      <c r="L403" s="307" t="e">
        <f ca="1">INDEX(INDIRECT("Tbl_metadata[FabricType Table names]"),MATCH(Tbl_Calculator[[#This Row],[Business Area]],INDIRECT("Tbl_metadata[Types]",0)))</f>
        <v>#N/A</v>
      </c>
      <c r="M40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03" s="309">
        <f>IFERROR(INDEX(Tbl_AvgPercCotton[Average % Cotton],MATCH(Tbl_Calculator[[#This Row],[% Cotton in Blend
(Estimated Cotton %)]],Tbl_AvgPercCotton[Blends],0)),0)</f>
        <v>0</v>
      </c>
      <c r="O403" s="307" t="str">
        <f>CONCATENATE(Tbl_Calculator[[#This Row],[Product Category]],"|",Tbl_Calculator[[#This Row],[Product]])</f>
        <v>|</v>
      </c>
      <c r="P403" s="310">
        <f ca="1">IF(AND(Tbl_Calculator[[#This Row],[Number 
Purchased or Sold
(Individual item)]]&gt;0,Tbl_Calculator[[#This Row],[Weight of Cotton Fibre
(Kg)]]=0),0,1)</f>
        <v>1</v>
      </c>
      <c r="Q403" s="274"/>
      <c r="R403" s="274"/>
      <c r="S403" s="274"/>
      <c r="T403" s="274"/>
      <c r="U403" s="274"/>
      <c r="V403" s="274"/>
      <c r="W403" s="274"/>
    </row>
    <row r="404" spans="2:23">
      <c r="B404" s="343"/>
      <c r="C404" s="343"/>
      <c r="D404" s="343"/>
      <c r="E404" s="343"/>
      <c r="F404" s="344">
        <f>IFERROR(INDEX(Tbl_ProductList[Product Weight (g)],MATCH(Tbl_Calculator[[#This Row],[Weight Lookup]],Tbl_ProductList[Product Weight Lookup],0)),0)</f>
        <v>0</v>
      </c>
      <c r="G404" s="345"/>
      <c r="H404" s="346"/>
      <c r="I404" s="347"/>
      <c r="J40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04" s="307" t="e">
        <f ca="1">INDEX(INDIRECT("Tbl_metadata[Category Table names]"),MATCH(Tbl_Calculator[[#This Row],[Business Area]],INDIRECT("Tbl_metadata[Types]",0)))</f>
        <v>#N/A</v>
      </c>
      <c r="L404" s="307" t="e">
        <f ca="1">INDEX(INDIRECT("Tbl_metadata[FabricType Table names]"),MATCH(Tbl_Calculator[[#This Row],[Business Area]],INDIRECT("Tbl_metadata[Types]",0)))</f>
        <v>#N/A</v>
      </c>
      <c r="M40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04" s="309">
        <f>IFERROR(INDEX(Tbl_AvgPercCotton[Average % Cotton],MATCH(Tbl_Calculator[[#This Row],[% Cotton in Blend
(Estimated Cotton %)]],Tbl_AvgPercCotton[Blends],0)),0)</f>
        <v>0</v>
      </c>
      <c r="O404" s="307" t="str">
        <f>CONCATENATE(Tbl_Calculator[[#This Row],[Product Category]],"|",Tbl_Calculator[[#This Row],[Product]])</f>
        <v>|</v>
      </c>
      <c r="P404" s="310">
        <f ca="1">IF(AND(Tbl_Calculator[[#This Row],[Number 
Purchased or Sold
(Individual item)]]&gt;0,Tbl_Calculator[[#This Row],[Weight of Cotton Fibre
(Kg)]]=0),0,1)</f>
        <v>1</v>
      </c>
      <c r="Q404" s="274"/>
      <c r="R404" s="274"/>
      <c r="S404" s="274"/>
      <c r="T404" s="274"/>
      <c r="U404" s="274"/>
      <c r="V404" s="274"/>
      <c r="W404" s="274"/>
    </row>
    <row r="405" spans="2:23">
      <c r="B405" s="348"/>
      <c r="C405" s="348"/>
      <c r="D405" s="348"/>
      <c r="E405" s="348"/>
      <c r="F405" s="349">
        <f>IFERROR(INDEX(Tbl_ProductList[Product Weight (g)],MATCH(Tbl_Calculator[[#This Row],[Weight Lookup]],Tbl_ProductList[Product Weight Lookup],0)),0)</f>
        <v>0</v>
      </c>
      <c r="G405" s="350"/>
      <c r="H405" s="351"/>
      <c r="I405" s="352"/>
      <c r="J40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05" s="307" t="e">
        <f ca="1">INDEX(INDIRECT("Tbl_metadata[Category Table names]"),MATCH(Tbl_Calculator[[#This Row],[Business Area]],INDIRECT("Tbl_metadata[Types]",0)))</f>
        <v>#N/A</v>
      </c>
      <c r="L405" s="307" t="e">
        <f ca="1">INDEX(INDIRECT("Tbl_metadata[FabricType Table names]"),MATCH(Tbl_Calculator[[#This Row],[Business Area]],INDIRECT("Tbl_metadata[Types]",0)))</f>
        <v>#N/A</v>
      </c>
      <c r="M40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05" s="309">
        <f>IFERROR(INDEX(Tbl_AvgPercCotton[Average % Cotton],MATCH(Tbl_Calculator[[#This Row],[% Cotton in Blend
(Estimated Cotton %)]],Tbl_AvgPercCotton[Blends],0)),0)</f>
        <v>0</v>
      </c>
      <c r="O405" s="307" t="str">
        <f>CONCATENATE(Tbl_Calculator[[#This Row],[Product Category]],"|",Tbl_Calculator[[#This Row],[Product]])</f>
        <v>|</v>
      </c>
      <c r="P405" s="310">
        <f ca="1">IF(AND(Tbl_Calculator[[#This Row],[Number 
Purchased or Sold
(Individual item)]]&gt;0,Tbl_Calculator[[#This Row],[Weight of Cotton Fibre
(Kg)]]=0),0,1)</f>
        <v>1</v>
      </c>
      <c r="Q405" s="274"/>
      <c r="R405" s="274"/>
      <c r="S405" s="274"/>
      <c r="T405" s="274"/>
      <c r="U405" s="274"/>
      <c r="V405" s="274"/>
      <c r="W405" s="274"/>
    </row>
    <row r="406" spans="2:23">
      <c r="B406" s="343"/>
      <c r="C406" s="343"/>
      <c r="D406" s="343"/>
      <c r="E406" s="343"/>
      <c r="F406" s="344">
        <f>IFERROR(INDEX(Tbl_ProductList[Product Weight (g)],MATCH(Tbl_Calculator[[#This Row],[Weight Lookup]],Tbl_ProductList[Product Weight Lookup],0)),0)</f>
        <v>0</v>
      </c>
      <c r="G406" s="345"/>
      <c r="H406" s="346"/>
      <c r="I406" s="347"/>
      <c r="J40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06" s="307" t="e">
        <f ca="1">INDEX(INDIRECT("Tbl_metadata[Category Table names]"),MATCH(Tbl_Calculator[[#This Row],[Business Area]],INDIRECT("Tbl_metadata[Types]",0)))</f>
        <v>#N/A</v>
      </c>
      <c r="L406" s="307" t="e">
        <f ca="1">INDEX(INDIRECT("Tbl_metadata[FabricType Table names]"),MATCH(Tbl_Calculator[[#This Row],[Business Area]],INDIRECT("Tbl_metadata[Types]",0)))</f>
        <v>#N/A</v>
      </c>
      <c r="M40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06" s="309">
        <f>IFERROR(INDEX(Tbl_AvgPercCotton[Average % Cotton],MATCH(Tbl_Calculator[[#This Row],[% Cotton in Blend
(Estimated Cotton %)]],Tbl_AvgPercCotton[Blends],0)),0)</f>
        <v>0</v>
      </c>
      <c r="O406" s="307" t="str">
        <f>CONCATENATE(Tbl_Calculator[[#This Row],[Product Category]],"|",Tbl_Calculator[[#This Row],[Product]])</f>
        <v>|</v>
      </c>
      <c r="P406" s="310">
        <f ca="1">IF(AND(Tbl_Calculator[[#This Row],[Number 
Purchased or Sold
(Individual item)]]&gt;0,Tbl_Calculator[[#This Row],[Weight of Cotton Fibre
(Kg)]]=0),0,1)</f>
        <v>1</v>
      </c>
      <c r="Q406" s="274"/>
      <c r="R406" s="274"/>
      <c r="S406" s="274"/>
      <c r="T406" s="274"/>
      <c r="U406" s="274"/>
      <c r="V406" s="274"/>
      <c r="W406" s="274"/>
    </row>
    <row r="407" spans="2:23">
      <c r="B407" s="348"/>
      <c r="C407" s="348"/>
      <c r="D407" s="348"/>
      <c r="E407" s="348"/>
      <c r="F407" s="349">
        <f>IFERROR(INDEX(Tbl_ProductList[Product Weight (g)],MATCH(Tbl_Calculator[[#This Row],[Weight Lookup]],Tbl_ProductList[Product Weight Lookup],0)),0)</f>
        <v>0</v>
      </c>
      <c r="G407" s="350"/>
      <c r="H407" s="351"/>
      <c r="I407" s="352"/>
      <c r="J40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07" s="307" t="e">
        <f ca="1">INDEX(INDIRECT("Tbl_metadata[Category Table names]"),MATCH(Tbl_Calculator[[#This Row],[Business Area]],INDIRECT("Tbl_metadata[Types]",0)))</f>
        <v>#N/A</v>
      </c>
      <c r="L407" s="307" t="e">
        <f ca="1">INDEX(INDIRECT("Tbl_metadata[FabricType Table names]"),MATCH(Tbl_Calculator[[#This Row],[Business Area]],INDIRECT("Tbl_metadata[Types]",0)))</f>
        <v>#N/A</v>
      </c>
      <c r="M40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07" s="309">
        <f>IFERROR(INDEX(Tbl_AvgPercCotton[Average % Cotton],MATCH(Tbl_Calculator[[#This Row],[% Cotton in Blend
(Estimated Cotton %)]],Tbl_AvgPercCotton[Blends],0)),0)</f>
        <v>0</v>
      </c>
      <c r="O407" s="307" t="str">
        <f>CONCATENATE(Tbl_Calculator[[#This Row],[Product Category]],"|",Tbl_Calculator[[#This Row],[Product]])</f>
        <v>|</v>
      </c>
      <c r="P407" s="310">
        <f ca="1">IF(AND(Tbl_Calculator[[#This Row],[Number 
Purchased or Sold
(Individual item)]]&gt;0,Tbl_Calculator[[#This Row],[Weight of Cotton Fibre
(Kg)]]=0),0,1)</f>
        <v>1</v>
      </c>
      <c r="Q407" s="274"/>
      <c r="R407" s="274"/>
      <c r="S407" s="274"/>
      <c r="T407" s="274"/>
      <c r="U407" s="274"/>
      <c r="V407" s="274"/>
      <c r="W407" s="274"/>
    </row>
    <row r="408" spans="2:23">
      <c r="B408" s="343"/>
      <c r="C408" s="343"/>
      <c r="D408" s="343"/>
      <c r="E408" s="343"/>
      <c r="F408" s="344">
        <f>IFERROR(INDEX(Tbl_ProductList[Product Weight (g)],MATCH(Tbl_Calculator[[#This Row],[Weight Lookup]],Tbl_ProductList[Product Weight Lookup],0)),0)</f>
        <v>0</v>
      </c>
      <c r="G408" s="345"/>
      <c r="H408" s="346"/>
      <c r="I408" s="347"/>
      <c r="J40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08" s="307" t="e">
        <f ca="1">INDEX(INDIRECT("Tbl_metadata[Category Table names]"),MATCH(Tbl_Calculator[[#This Row],[Business Area]],INDIRECT("Tbl_metadata[Types]",0)))</f>
        <v>#N/A</v>
      </c>
      <c r="L408" s="307" t="e">
        <f ca="1">INDEX(INDIRECT("Tbl_metadata[FabricType Table names]"),MATCH(Tbl_Calculator[[#This Row],[Business Area]],INDIRECT("Tbl_metadata[Types]",0)))</f>
        <v>#N/A</v>
      </c>
      <c r="M40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08" s="309">
        <f>IFERROR(INDEX(Tbl_AvgPercCotton[Average % Cotton],MATCH(Tbl_Calculator[[#This Row],[% Cotton in Blend
(Estimated Cotton %)]],Tbl_AvgPercCotton[Blends],0)),0)</f>
        <v>0</v>
      </c>
      <c r="O408" s="307" t="str">
        <f>CONCATENATE(Tbl_Calculator[[#This Row],[Product Category]],"|",Tbl_Calculator[[#This Row],[Product]])</f>
        <v>|</v>
      </c>
      <c r="P408" s="310">
        <f ca="1">IF(AND(Tbl_Calculator[[#This Row],[Number 
Purchased or Sold
(Individual item)]]&gt;0,Tbl_Calculator[[#This Row],[Weight of Cotton Fibre
(Kg)]]=0),0,1)</f>
        <v>1</v>
      </c>
      <c r="Q408" s="274"/>
      <c r="R408" s="274"/>
      <c r="S408" s="274"/>
      <c r="T408" s="274"/>
      <c r="U408" s="274"/>
      <c r="V408" s="274"/>
      <c r="W408" s="274"/>
    </row>
    <row r="409" spans="2:23">
      <c r="B409" s="348"/>
      <c r="C409" s="348"/>
      <c r="D409" s="348"/>
      <c r="E409" s="348"/>
      <c r="F409" s="349">
        <f>IFERROR(INDEX(Tbl_ProductList[Product Weight (g)],MATCH(Tbl_Calculator[[#This Row],[Weight Lookup]],Tbl_ProductList[Product Weight Lookup],0)),0)</f>
        <v>0</v>
      </c>
      <c r="G409" s="350"/>
      <c r="H409" s="351"/>
      <c r="I409" s="352"/>
      <c r="J40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09" s="307" t="e">
        <f ca="1">INDEX(INDIRECT("Tbl_metadata[Category Table names]"),MATCH(Tbl_Calculator[[#This Row],[Business Area]],INDIRECT("Tbl_metadata[Types]",0)))</f>
        <v>#N/A</v>
      </c>
      <c r="L409" s="307" t="e">
        <f ca="1">INDEX(INDIRECT("Tbl_metadata[FabricType Table names]"),MATCH(Tbl_Calculator[[#This Row],[Business Area]],INDIRECT("Tbl_metadata[Types]",0)))</f>
        <v>#N/A</v>
      </c>
      <c r="M40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09" s="309">
        <f>IFERROR(INDEX(Tbl_AvgPercCotton[Average % Cotton],MATCH(Tbl_Calculator[[#This Row],[% Cotton in Blend
(Estimated Cotton %)]],Tbl_AvgPercCotton[Blends],0)),0)</f>
        <v>0</v>
      </c>
      <c r="O409" s="307" t="str">
        <f>CONCATENATE(Tbl_Calculator[[#This Row],[Product Category]],"|",Tbl_Calculator[[#This Row],[Product]])</f>
        <v>|</v>
      </c>
      <c r="P409" s="310">
        <f ca="1">IF(AND(Tbl_Calculator[[#This Row],[Number 
Purchased or Sold
(Individual item)]]&gt;0,Tbl_Calculator[[#This Row],[Weight of Cotton Fibre
(Kg)]]=0),0,1)</f>
        <v>1</v>
      </c>
      <c r="Q409" s="274"/>
      <c r="R409" s="274"/>
      <c r="S409" s="274"/>
      <c r="T409" s="274"/>
      <c r="U409" s="274"/>
      <c r="V409" s="274"/>
      <c r="W409" s="274"/>
    </row>
    <row r="410" spans="2:23">
      <c r="B410" s="343"/>
      <c r="C410" s="343"/>
      <c r="D410" s="343"/>
      <c r="E410" s="343"/>
      <c r="F410" s="344">
        <f>IFERROR(INDEX(Tbl_ProductList[Product Weight (g)],MATCH(Tbl_Calculator[[#This Row],[Weight Lookup]],Tbl_ProductList[Product Weight Lookup],0)),0)</f>
        <v>0</v>
      </c>
      <c r="G410" s="345"/>
      <c r="H410" s="346"/>
      <c r="I410" s="347"/>
      <c r="J41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10" s="307" t="e">
        <f ca="1">INDEX(INDIRECT("Tbl_metadata[Category Table names]"),MATCH(Tbl_Calculator[[#This Row],[Business Area]],INDIRECT("Tbl_metadata[Types]",0)))</f>
        <v>#N/A</v>
      </c>
      <c r="L410" s="307" t="e">
        <f ca="1">INDEX(INDIRECT("Tbl_metadata[FabricType Table names]"),MATCH(Tbl_Calculator[[#This Row],[Business Area]],INDIRECT("Tbl_metadata[Types]",0)))</f>
        <v>#N/A</v>
      </c>
      <c r="M41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10" s="309">
        <f>IFERROR(INDEX(Tbl_AvgPercCotton[Average % Cotton],MATCH(Tbl_Calculator[[#This Row],[% Cotton in Blend
(Estimated Cotton %)]],Tbl_AvgPercCotton[Blends],0)),0)</f>
        <v>0</v>
      </c>
      <c r="O410" s="307" t="str">
        <f>CONCATENATE(Tbl_Calculator[[#This Row],[Product Category]],"|",Tbl_Calculator[[#This Row],[Product]])</f>
        <v>|</v>
      </c>
      <c r="P410" s="310">
        <f ca="1">IF(AND(Tbl_Calculator[[#This Row],[Number 
Purchased or Sold
(Individual item)]]&gt;0,Tbl_Calculator[[#This Row],[Weight of Cotton Fibre
(Kg)]]=0),0,1)</f>
        <v>1</v>
      </c>
      <c r="Q410" s="274"/>
      <c r="R410" s="274"/>
      <c r="S410" s="274"/>
      <c r="T410" s="274"/>
      <c r="U410" s="274"/>
      <c r="V410" s="274"/>
      <c r="W410" s="274"/>
    </row>
    <row r="411" spans="2:23">
      <c r="B411" s="348"/>
      <c r="C411" s="348"/>
      <c r="D411" s="348"/>
      <c r="E411" s="348"/>
      <c r="F411" s="349">
        <f>IFERROR(INDEX(Tbl_ProductList[Product Weight (g)],MATCH(Tbl_Calculator[[#This Row],[Weight Lookup]],Tbl_ProductList[Product Weight Lookup],0)),0)</f>
        <v>0</v>
      </c>
      <c r="G411" s="350"/>
      <c r="H411" s="351"/>
      <c r="I411" s="352"/>
      <c r="J41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11" s="307" t="e">
        <f ca="1">INDEX(INDIRECT("Tbl_metadata[Category Table names]"),MATCH(Tbl_Calculator[[#This Row],[Business Area]],INDIRECT("Tbl_metadata[Types]",0)))</f>
        <v>#N/A</v>
      </c>
      <c r="L411" s="307" t="e">
        <f ca="1">INDEX(INDIRECT("Tbl_metadata[FabricType Table names]"),MATCH(Tbl_Calculator[[#This Row],[Business Area]],INDIRECT("Tbl_metadata[Types]",0)))</f>
        <v>#N/A</v>
      </c>
      <c r="M41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11" s="309">
        <f>IFERROR(INDEX(Tbl_AvgPercCotton[Average % Cotton],MATCH(Tbl_Calculator[[#This Row],[% Cotton in Blend
(Estimated Cotton %)]],Tbl_AvgPercCotton[Blends],0)),0)</f>
        <v>0</v>
      </c>
      <c r="O411" s="307" t="str">
        <f>CONCATENATE(Tbl_Calculator[[#This Row],[Product Category]],"|",Tbl_Calculator[[#This Row],[Product]])</f>
        <v>|</v>
      </c>
      <c r="P411" s="310">
        <f ca="1">IF(AND(Tbl_Calculator[[#This Row],[Number 
Purchased or Sold
(Individual item)]]&gt;0,Tbl_Calculator[[#This Row],[Weight of Cotton Fibre
(Kg)]]=0),0,1)</f>
        <v>1</v>
      </c>
      <c r="Q411" s="274"/>
      <c r="R411" s="274"/>
      <c r="S411" s="274"/>
      <c r="T411" s="274"/>
      <c r="U411" s="274"/>
      <c r="V411" s="274"/>
      <c r="W411" s="274"/>
    </row>
    <row r="412" spans="2:23">
      <c r="B412" s="343"/>
      <c r="C412" s="343"/>
      <c r="D412" s="343"/>
      <c r="E412" s="343"/>
      <c r="F412" s="344">
        <f>IFERROR(INDEX(Tbl_ProductList[Product Weight (g)],MATCH(Tbl_Calculator[[#This Row],[Weight Lookup]],Tbl_ProductList[Product Weight Lookup],0)),0)</f>
        <v>0</v>
      </c>
      <c r="G412" s="345"/>
      <c r="H412" s="346"/>
      <c r="I412" s="347"/>
      <c r="J41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12" s="307" t="e">
        <f ca="1">INDEX(INDIRECT("Tbl_metadata[Category Table names]"),MATCH(Tbl_Calculator[[#This Row],[Business Area]],INDIRECT("Tbl_metadata[Types]",0)))</f>
        <v>#N/A</v>
      </c>
      <c r="L412" s="307" t="e">
        <f ca="1">INDEX(INDIRECT("Tbl_metadata[FabricType Table names]"),MATCH(Tbl_Calculator[[#This Row],[Business Area]],INDIRECT("Tbl_metadata[Types]",0)))</f>
        <v>#N/A</v>
      </c>
      <c r="M41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12" s="309">
        <f>IFERROR(INDEX(Tbl_AvgPercCotton[Average % Cotton],MATCH(Tbl_Calculator[[#This Row],[% Cotton in Blend
(Estimated Cotton %)]],Tbl_AvgPercCotton[Blends],0)),0)</f>
        <v>0</v>
      </c>
      <c r="O412" s="307" t="str">
        <f>CONCATENATE(Tbl_Calculator[[#This Row],[Product Category]],"|",Tbl_Calculator[[#This Row],[Product]])</f>
        <v>|</v>
      </c>
      <c r="P412" s="310">
        <f ca="1">IF(AND(Tbl_Calculator[[#This Row],[Number 
Purchased or Sold
(Individual item)]]&gt;0,Tbl_Calculator[[#This Row],[Weight of Cotton Fibre
(Kg)]]=0),0,1)</f>
        <v>1</v>
      </c>
      <c r="Q412" s="274"/>
      <c r="R412" s="274"/>
      <c r="S412" s="274"/>
      <c r="T412" s="274"/>
      <c r="U412" s="274"/>
      <c r="V412" s="274"/>
      <c r="W412" s="274"/>
    </row>
    <row r="413" spans="2:23">
      <c r="B413" s="348"/>
      <c r="C413" s="348"/>
      <c r="D413" s="348"/>
      <c r="E413" s="348"/>
      <c r="F413" s="349">
        <f>IFERROR(INDEX(Tbl_ProductList[Product Weight (g)],MATCH(Tbl_Calculator[[#This Row],[Weight Lookup]],Tbl_ProductList[Product Weight Lookup],0)),0)</f>
        <v>0</v>
      </c>
      <c r="G413" s="350"/>
      <c r="H413" s="351"/>
      <c r="I413" s="352"/>
      <c r="J41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13" s="307" t="e">
        <f ca="1">INDEX(INDIRECT("Tbl_metadata[Category Table names]"),MATCH(Tbl_Calculator[[#This Row],[Business Area]],INDIRECT("Tbl_metadata[Types]",0)))</f>
        <v>#N/A</v>
      </c>
      <c r="L413" s="307" t="e">
        <f ca="1">INDEX(INDIRECT("Tbl_metadata[FabricType Table names]"),MATCH(Tbl_Calculator[[#This Row],[Business Area]],INDIRECT("Tbl_metadata[Types]",0)))</f>
        <v>#N/A</v>
      </c>
      <c r="M41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13" s="309">
        <f>IFERROR(INDEX(Tbl_AvgPercCotton[Average % Cotton],MATCH(Tbl_Calculator[[#This Row],[% Cotton in Blend
(Estimated Cotton %)]],Tbl_AvgPercCotton[Blends],0)),0)</f>
        <v>0</v>
      </c>
      <c r="O413" s="307" t="str">
        <f>CONCATENATE(Tbl_Calculator[[#This Row],[Product Category]],"|",Tbl_Calculator[[#This Row],[Product]])</f>
        <v>|</v>
      </c>
      <c r="P413" s="310">
        <f ca="1">IF(AND(Tbl_Calculator[[#This Row],[Number 
Purchased or Sold
(Individual item)]]&gt;0,Tbl_Calculator[[#This Row],[Weight of Cotton Fibre
(Kg)]]=0),0,1)</f>
        <v>1</v>
      </c>
      <c r="Q413" s="274"/>
      <c r="R413" s="274"/>
      <c r="S413" s="274"/>
      <c r="T413" s="274"/>
      <c r="U413" s="274"/>
      <c r="V413" s="274"/>
      <c r="W413" s="274"/>
    </row>
    <row r="414" spans="2:23">
      <c r="B414" s="343"/>
      <c r="C414" s="343"/>
      <c r="D414" s="343"/>
      <c r="E414" s="343"/>
      <c r="F414" s="344">
        <f>IFERROR(INDEX(Tbl_ProductList[Product Weight (g)],MATCH(Tbl_Calculator[[#This Row],[Weight Lookup]],Tbl_ProductList[Product Weight Lookup],0)),0)</f>
        <v>0</v>
      </c>
      <c r="G414" s="345"/>
      <c r="H414" s="346"/>
      <c r="I414" s="347"/>
      <c r="J41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14" s="307" t="e">
        <f ca="1">INDEX(INDIRECT("Tbl_metadata[Category Table names]"),MATCH(Tbl_Calculator[[#This Row],[Business Area]],INDIRECT("Tbl_metadata[Types]",0)))</f>
        <v>#N/A</v>
      </c>
      <c r="L414" s="307" t="e">
        <f ca="1">INDEX(INDIRECT("Tbl_metadata[FabricType Table names]"),MATCH(Tbl_Calculator[[#This Row],[Business Area]],INDIRECT("Tbl_metadata[Types]",0)))</f>
        <v>#N/A</v>
      </c>
      <c r="M41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14" s="309">
        <f>IFERROR(INDEX(Tbl_AvgPercCotton[Average % Cotton],MATCH(Tbl_Calculator[[#This Row],[% Cotton in Blend
(Estimated Cotton %)]],Tbl_AvgPercCotton[Blends],0)),0)</f>
        <v>0</v>
      </c>
      <c r="O414" s="307" t="str">
        <f>CONCATENATE(Tbl_Calculator[[#This Row],[Product Category]],"|",Tbl_Calculator[[#This Row],[Product]])</f>
        <v>|</v>
      </c>
      <c r="P414" s="310">
        <f ca="1">IF(AND(Tbl_Calculator[[#This Row],[Number 
Purchased or Sold
(Individual item)]]&gt;0,Tbl_Calculator[[#This Row],[Weight of Cotton Fibre
(Kg)]]=0),0,1)</f>
        <v>1</v>
      </c>
      <c r="Q414" s="274"/>
      <c r="R414" s="274"/>
      <c r="S414" s="274"/>
      <c r="T414" s="274"/>
      <c r="U414" s="274"/>
      <c r="V414" s="274"/>
      <c r="W414" s="274"/>
    </row>
    <row r="415" spans="2:23">
      <c r="B415" s="348"/>
      <c r="C415" s="348"/>
      <c r="D415" s="348"/>
      <c r="E415" s="348"/>
      <c r="F415" s="349">
        <f>IFERROR(INDEX(Tbl_ProductList[Product Weight (g)],MATCH(Tbl_Calculator[[#This Row],[Weight Lookup]],Tbl_ProductList[Product Weight Lookup],0)),0)</f>
        <v>0</v>
      </c>
      <c r="G415" s="350"/>
      <c r="H415" s="351"/>
      <c r="I415" s="352"/>
      <c r="J41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15" s="307" t="e">
        <f ca="1">INDEX(INDIRECT("Tbl_metadata[Category Table names]"),MATCH(Tbl_Calculator[[#This Row],[Business Area]],INDIRECT("Tbl_metadata[Types]",0)))</f>
        <v>#N/A</v>
      </c>
      <c r="L415" s="307" t="e">
        <f ca="1">INDEX(INDIRECT("Tbl_metadata[FabricType Table names]"),MATCH(Tbl_Calculator[[#This Row],[Business Area]],INDIRECT("Tbl_metadata[Types]",0)))</f>
        <v>#N/A</v>
      </c>
      <c r="M41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15" s="309">
        <f>IFERROR(INDEX(Tbl_AvgPercCotton[Average % Cotton],MATCH(Tbl_Calculator[[#This Row],[% Cotton in Blend
(Estimated Cotton %)]],Tbl_AvgPercCotton[Blends],0)),0)</f>
        <v>0</v>
      </c>
      <c r="O415" s="307" t="str">
        <f>CONCATENATE(Tbl_Calculator[[#This Row],[Product Category]],"|",Tbl_Calculator[[#This Row],[Product]])</f>
        <v>|</v>
      </c>
      <c r="P415" s="310">
        <f ca="1">IF(AND(Tbl_Calculator[[#This Row],[Number 
Purchased or Sold
(Individual item)]]&gt;0,Tbl_Calculator[[#This Row],[Weight of Cotton Fibre
(Kg)]]=0),0,1)</f>
        <v>1</v>
      </c>
      <c r="Q415" s="274"/>
      <c r="R415" s="274"/>
      <c r="S415" s="274"/>
      <c r="T415" s="274"/>
      <c r="U415" s="274"/>
      <c r="V415" s="274"/>
      <c r="W415" s="274"/>
    </row>
    <row r="416" spans="2:23">
      <c r="B416" s="343"/>
      <c r="C416" s="343"/>
      <c r="D416" s="343"/>
      <c r="E416" s="343"/>
      <c r="F416" s="344">
        <f>IFERROR(INDEX(Tbl_ProductList[Product Weight (g)],MATCH(Tbl_Calculator[[#This Row],[Weight Lookup]],Tbl_ProductList[Product Weight Lookup],0)),0)</f>
        <v>0</v>
      </c>
      <c r="G416" s="345"/>
      <c r="H416" s="346"/>
      <c r="I416" s="347"/>
      <c r="J41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16" s="307" t="e">
        <f ca="1">INDEX(INDIRECT("Tbl_metadata[Category Table names]"),MATCH(Tbl_Calculator[[#This Row],[Business Area]],INDIRECT("Tbl_metadata[Types]",0)))</f>
        <v>#N/A</v>
      </c>
      <c r="L416" s="307" t="e">
        <f ca="1">INDEX(INDIRECT("Tbl_metadata[FabricType Table names]"),MATCH(Tbl_Calculator[[#This Row],[Business Area]],INDIRECT("Tbl_metadata[Types]",0)))</f>
        <v>#N/A</v>
      </c>
      <c r="M41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16" s="309">
        <f>IFERROR(INDEX(Tbl_AvgPercCotton[Average % Cotton],MATCH(Tbl_Calculator[[#This Row],[% Cotton in Blend
(Estimated Cotton %)]],Tbl_AvgPercCotton[Blends],0)),0)</f>
        <v>0</v>
      </c>
      <c r="O416" s="307" t="str">
        <f>CONCATENATE(Tbl_Calculator[[#This Row],[Product Category]],"|",Tbl_Calculator[[#This Row],[Product]])</f>
        <v>|</v>
      </c>
      <c r="P416" s="310">
        <f ca="1">IF(AND(Tbl_Calculator[[#This Row],[Number 
Purchased or Sold
(Individual item)]]&gt;0,Tbl_Calculator[[#This Row],[Weight of Cotton Fibre
(Kg)]]=0),0,1)</f>
        <v>1</v>
      </c>
      <c r="Q416" s="274"/>
      <c r="R416" s="274"/>
      <c r="S416" s="274"/>
      <c r="T416" s="274"/>
      <c r="U416" s="274"/>
      <c r="V416" s="274"/>
      <c r="W416" s="274"/>
    </row>
    <row r="417" spans="2:23">
      <c r="B417" s="348"/>
      <c r="C417" s="348"/>
      <c r="D417" s="348"/>
      <c r="E417" s="348"/>
      <c r="F417" s="349">
        <f>IFERROR(INDEX(Tbl_ProductList[Product Weight (g)],MATCH(Tbl_Calculator[[#This Row],[Weight Lookup]],Tbl_ProductList[Product Weight Lookup],0)),0)</f>
        <v>0</v>
      </c>
      <c r="G417" s="350"/>
      <c r="H417" s="351"/>
      <c r="I417" s="352"/>
      <c r="J41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17" s="307" t="e">
        <f ca="1">INDEX(INDIRECT("Tbl_metadata[Category Table names]"),MATCH(Tbl_Calculator[[#This Row],[Business Area]],INDIRECT("Tbl_metadata[Types]",0)))</f>
        <v>#N/A</v>
      </c>
      <c r="L417" s="307" t="e">
        <f ca="1">INDEX(INDIRECT("Tbl_metadata[FabricType Table names]"),MATCH(Tbl_Calculator[[#This Row],[Business Area]],INDIRECT("Tbl_metadata[Types]",0)))</f>
        <v>#N/A</v>
      </c>
      <c r="M41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17" s="309">
        <f>IFERROR(INDEX(Tbl_AvgPercCotton[Average % Cotton],MATCH(Tbl_Calculator[[#This Row],[% Cotton in Blend
(Estimated Cotton %)]],Tbl_AvgPercCotton[Blends],0)),0)</f>
        <v>0</v>
      </c>
      <c r="O417" s="307" t="str">
        <f>CONCATENATE(Tbl_Calculator[[#This Row],[Product Category]],"|",Tbl_Calculator[[#This Row],[Product]])</f>
        <v>|</v>
      </c>
      <c r="P417" s="310">
        <f ca="1">IF(AND(Tbl_Calculator[[#This Row],[Number 
Purchased or Sold
(Individual item)]]&gt;0,Tbl_Calculator[[#This Row],[Weight of Cotton Fibre
(Kg)]]=0),0,1)</f>
        <v>1</v>
      </c>
      <c r="Q417" s="274"/>
      <c r="R417" s="274"/>
      <c r="S417" s="274"/>
      <c r="T417" s="274"/>
      <c r="U417" s="274"/>
      <c r="V417" s="274"/>
      <c r="W417" s="274"/>
    </row>
    <row r="418" spans="2:23">
      <c r="B418" s="343"/>
      <c r="C418" s="343"/>
      <c r="D418" s="343"/>
      <c r="E418" s="343"/>
      <c r="F418" s="344">
        <f>IFERROR(INDEX(Tbl_ProductList[Product Weight (g)],MATCH(Tbl_Calculator[[#This Row],[Weight Lookup]],Tbl_ProductList[Product Weight Lookup],0)),0)</f>
        <v>0</v>
      </c>
      <c r="G418" s="345"/>
      <c r="H418" s="346"/>
      <c r="I418" s="347"/>
      <c r="J41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18" s="307" t="e">
        <f ca="1">INDEX(INDIRECT("Tbl_metadata[Category Table names]"),MATCH(Tbl_Calculator[[#This Row],[Business Area]],INDIRECT("Tbl_metadata[Types]",0)))</f>
        <v>#N/A</v>
      </c>
      <c r="L418" s="307" t="e">
        <f ca="1">INDEX(INDIRECT("Tbl_metadata[FabricType Table names]"),MATCH(Tbl_Calculator[[#This Row],[Business Area]],INDIRECT("Tbl_metadata[Types]",0)))</f>
        <v>#N/A</v>
      </c>
      <c r="M41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18" s="309">
        <f>IFERROR(INDEX(Tbl_AvgPercCotton[Average % Cotton],MATCH(Tbl_Calculator[[#This Row],[% Cotton in Blend
(Estimated Cotton %)]],Tbl_AvgPercCotton[Blends],0)),0)</f>
        <v>0</v>
      </c>
      <c r="O418" s="307" t="str">
        <f>CONCATENATE(Tbl_Calculator[[#This Row],[Product Category]],"|",Tbl_Calculator[[#This Row],[Product]])</f>
        <v>|</v>
      </c>
      <c r="P418" s="310">
        <f ca="1">IF(AND(Tbl_Calculator[[#This Row],[Number 
Purchased or Sold
(Individual item)]]&gt;0,Tbl_Calculator[[#This Row],[Weight of Cotton Fibre
(Kg)]]=0),0,1)</f>
        <v>1</v>
      </c>
      <c r="Q418" s="274"/>
      <c r="R418" s="274"/>
      <c r="S418" s="274"/>
      <c r="T418" s="274"/>
      <c r="U418" s="274"/>
      <c r="V418" s="274"/>
      <c r="W418" s="274"/>
    </row>
    <row r="419" spans="2:23">
      <c r="B419" s="348"/>
      <c r="C419" s="348"/>
      <c r="D419" s="348"/>
      <c r="E419" s="348"/>
      <c r="F419" s="349">
        <f>IFERROR(INDEX(Tbl_ProductList[Product Weight (g)],MATCH(Tbl_Calculator[[#This Row],[Weight Lookup]],Tbl_ProductList[Product Weight Lookup],0)),0)</f>
        <v>0</v>
      </c>
      <c r="G419" s="350"/>
      <c r="H419" s="351"/>
      <c r="I419" s="352"/>
      <c r="J41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19" s="307" t="e">
        <f ca="1">INDEX(INDIRECT("Tbl_metadata[Category Table names]"),MATCH(Tbl_Calculator[[#This Row],[Business Area]],INDIRECT("Tbl_metadata[Types]",0)))</f>
        <v>#N/A</v>
      </c>
      <c r="L419" s="307" t="e">
        <f ca="1">INDEX(INDIRECT("Tbl_metadata[FabricType Table names]"),MATCH(Tbl_Calculator[[#This Row],[Business Area]],INDIRECT("Tbl_metadata[Types]",0)))</f>
        <v>#N/A</v>
      </c>
      <c r="M41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19" s="309">
        <f>IFERROR(INDEX(Tbl_AvgPercCotton[Average % Cotton],MATCH(Tbl_Calculator[[#This Row],[% Cotton in Blend
(Estimated Cotton %)]],Tbl_AvgPercCotton[Blends],0)),0)</f>
        <v>0</v>
      </c>
      <c r="O419" s="307" t="str">
        <f>CONCATENATE(Tbl_Calculator[[#This Row],[Product Category]],"|",Tbl_Calculator[[#This Row],[Product]])</f>
        <v>|</v>
      </c>
      <c r="P419" s="310">
        <f ca="1">IF(AND(Tbl_Calculator[[#This Row],[Number 
Purchased or Sold
(Individual item)]]&gt;0,Tbl_Calculator[[#This Row],[Weight of Cotton Fibre
(Kg)]]=0),0,1)</f>
        <v>1</v>
      </c>
      <c r="Q419" s="274"/>
      <c r="R419" s="274"/>
      <c r="S419" s="274"/>
      <c r="T419" s="274"/>
      <c r="U419" s="274"/>
      <c r="V419" s="274"/>
      <c r="W419" s="274"/>
    </row>
    <row r="420" spans="2:23">
      <c r="B420" s="343"/>
      <c r="C420" s="343"/>
      <c r="D420" s="343"/>
      <c r="E420" s="343"/>
      <c r="F420" s="344">
        <f>IFERROR(INDEX(Tbl_ProductList[Product Weight (g)],MATCH(Tbl_Calculator[[#This Row],[Weight Lookup]],Tbl_ProductList[Product Weight Lookup],0)),0)</f>
        <v>0</v>
      </c>
      <c r="G420" s="345"/>
      <c r="H420" s="346"/>
      <c r="I420" s="347"/>
      <c r="J42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20" s="307" t="e">
        <f ca="1">INDEX(INDIRECT("Tbl_metadata[Category Table names]"),MATCH(Tbl_Calculator[[#This Row],[Business Area]],INDIRECT("Tbl_metadata[Types]",0)))</f>
        <v>#N/A</v>
      </c>
      <c r="L420" s="307" t="e">
        <f ca="1">INDEX(INDIRECT("Tbl_metadata[FabricType Table names]"),MATCH(Tbl_Calculator[[#This Row],[Business Area]],INDIRECT("Tbl_metadata[Types]",0)))</f>
        <v>#N/A</v>
      </c>
      <c r="M42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20" s="309">
        <f>IFERROR(INDEX(Tbl_AvgPercCotton[Average % Cotton],MATCH(Tbl_Calculator[[#This Row],[% Cotton in Blend
(Estimated Cotton %)]],Tbl_AvgPercCotton[Blends],0)),0)</f>
        <v>0</v>
      </c>
      <c r="O420" s="307" t="str">
        <f>CONCATENATE(Tbl_Calculator[[#This Row],[Product Category]],"|",Tbl_Calculator[[#This Row],[Product]])</f>
        <v>|</v>
      </c>
      <c r="P420" s="310">
        <f ca="1">IF(AND(Tbl_Calculator[[#This Row],[Number 
Purchased or Sold
(Individual item)]]&gt;0,Tbl_Calculator[[#This Row],[Weight of Cotton Fibre
(Kg)]]=0),0,1)</f>
        <v>1</v>
      </c>
      <c r="Q420" s="274"/>
      <c r="R420" s="274"/>
      <c r="S420" s="274"/>
      <c r="T420" s="274"/>
      <c r="U420" s="274"/>
      <c r="V420" s="274"/>
      <c r="W420" s="274"/>
    </row>
    <row r="421" spans="2:23">
      <c r="B421" s="348"/>
      <c r="C421" s="348"/>
      <c r="D421" s="348"/>
      <c r="E421" s="348"/>
      <c r="F421" s="349">
        <f>IFERROR(INDEX(Tbl_ProductList[Product Weight (g)],MATCH(Tbl_Calculator[[#This Row],[Weight Lookup]],Tbl_ProductList[Product Weight Lookup],0)),0)</f>
        <v>0</v>
      </c>
      <c r="G421" s="350"/>
      <c r="H421" s="351"/>
      <c r="I421" s="352"/>
      <c r="J42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21" s="307" t="e">
        <f ca="1">INDEX(INDIRECT("Tbl_metadata[Category Table names]"),MATCH(Tbl_Calculator[[#This Row],[Business Area]],INDIRECT("Tbl_metadata[Types]",0)))</f>
        <v>#N/A</v>
      </c>
      <c r="L421" s="307" t="e">
        <f ca="1">INDEX(INDIRECT("Tbl_metadata[FabricType Table names]"),MATCH(Tbl_Calculator[[#This Row],[Business Area]],INDIRECT("Tbl_metadata[Types]",0)))</f>
        <v>#N/A</v>
      </c>
      <c r="M42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21" s="309">
        <f>IFERROR(INDEX(Tbl_AvgPercCotton[Average % Cotton],MATCH(Tbl_Calculator[[#This Row],[% Cotton in Blend
(Estimated Cotton %)]],Tbl_AvgPercCotton[Blends],0)),0)</f>
        <v>0</v>
      </c>
      <c r="O421" s="307" t="str">
        <f>CONCATENATE(Tbl_Calculator[[#This Row],[Product Category]],"|",Tbl_Calculator[[#This Row],[Product]])</f>
        <v>|</v>
      </c>
      <c r="P421" s="310">
        <f ca="1">IF(AND(Tbl_Calculator[[#This Row],[Number 
Purchased or Sold
(Individual item)]]&gt;0,Tbl_Calculator[[#This Row],[Weight of Cotton Fibre
(Kg)]]=0),0,1)</f>
        <v>1</v>
      </c>
      <c r="Q421" s="274"/>
      <c r="R421" s="274"/>
      <c r="S421" s="274"/>
      <c r="T421" s="274"/>
      <c r="U421" s="274"/>
      <c r="V421" s="274"/>
      <c r="W421" s="274"/>
    </row>
    <row r="422" spans="2:23">
      <c r="B422" s="343"/>
      <c r="C422" s="343"/>
      <c r="D422" s="343"/>
      <c r="E422" s="343"/>
      <c r="F422" s="344">
        <f>IFERROR(INDEX(Tbl_ProductList[Product Weight (g)],MATCH(Tbl_Calculator[[#This Row],[Weight Lookup]],Tbl_ProductList[Product Weight Lookup],0)),0)</f>
        <v>0</v>
      </c>
      <c r="G422" s="345"/>
      <c r="H422" s="346"/>
      <c r="I422" s="347"/>
      <c r="J42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22" s="307" t="e">
        <f ca="1">INDEX(INDIRECT("Tbl_metadata[Category Table names]"),MATCH(Tbl_Calculator[[#This Row],[Business Area]],INDIRECT("Tbl_metadata[Types]",0)))</f>
        <v>#N/A</v>
      </c>
      <c r="L422" s="307" t="e">
        <f ca="1">INDEX(INDIRECT("Tbl_metadata[FabricType Table names]"),MATCH(Tbl_Calculator[[#This Row],[Business Area]],INDIRECT("Tbl_metadata[Types]",0)))</f>
        <v>#N/A</v>
      </c>
      <c r="M42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22" s="309">
        <f>IFERROR(INDEX(Tbl_AvgPercCotton[Average % Cotton],MATCH(Tbl_Calculator[[#This Row],[% Cotton in Blend
(Estimated Cotton %)]],Tbl_AvgPercCotton[Blends],0)),0)</f>
        <v>0</v>
      </c>
      <c r="O422" s="307" t="str">
        <f>CONCATENATE(Tbl_Calculator[[#This Row],[Product Category]],"|",Tbl_Calculator[[#This Row],[Product]])</f>
        <v>|</v>
      </c>
      <c r="P422" s="310">
        <f ca="1">IF(AND(Tbl_Calculator[[#This Row],[Number 
Purchased or Sold
(Individual item)]]&gt;0,Tbl_Calculator[[#This Row],[Weight of Cotton Fibre
(Kg)]]=0),0,1)</f>
        <v>1</v>
      </c>
      <c r="Q422" s="274"/>
      <c r="R422" s="274"/>
      <c r="S422" s="274"/>
      <c r="T422" s="274"/>
      <c r="U422" s="274"/>
      <c r="V422" s="274"/>
      <c r="W422" s="274"/>
    </row>
    <row r="423" spans="2:23">
      <c r="B423" s="348"/>
      <c r="C423" s="348"/>
      <c r="D423" s="348"/>
      <c r="E423" s="348"/>
      <c r="F423" s="349">
        <f>IFERROR(INDEX(Tbl_ProductList[Product Weight (g)],MATCH(Tbl_Calculator[[#This Row],[Weight Lookup]],Tbl_ProductList[Product Weight Lookup],0)),0)</f>
        <v>0</v>
      </c>
      <c r="G423" s="350"/>
      <c r="H423" s="351"/>
      <c r="I423" s="352"/>
      <c r="J42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23" s="307" t="e">
        <f ca="1">INDEX(INDIRECT("Tbl_metadata[Category Table names]"),MATCH(Tbl_Calculator[[#This Row],[Business Area]],INDIRECT("Tbl_metadata[Types]",0)))</f>
        <v>#N/A</v>
      </c>
      <c r="L423" s="307" t="e">
        <f ca="1">INDEX(INDIRECT("Tbl_metadata[FabricType Table names]"),MATCH(Tbl_Calculator[[#This Row],[Business Area]],INDIRECT("Tbl_metadata[Types]",0)))</f>
        <v>#N/A</v>
      </c>
      <c r="M42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23" s="309">
        <f>IFERROR(INDEX(Tbl_AvgPercCotton[Average % Cotton],MATCH(Tbl_Calculator[[#This Row],[% Cotton in Blend
(Estimated Cotton %)]],Tbl_AvgPercCotton[Blends],0)),0)</f>
        <v>0</v>
      </c>
      <c r="O423" s="307" t="str">
        <f>CONCATENATE(Tbl_Calculator[[#This Row],[Product Category]],"|",Tbl_Calculator[[#This Row],[Product]])</f>
        <v>|</v>
      </c>
      <c r="P423" s="310">
        <f ca="1">IF(AND(Tbl_Calculator[[#This Row],[Number 
Purchased or Sold
(Individual item)]]&gt;0,Tbl_Calculator[[#This Row],[Weight of Cotton Fibre
(Kg)]]=0),0,1)</f>
        <v>1</v>
      </c>
      <c r="Q423" s="274"/>
      <c r="R423" s="274"/>
      <c r="S423" s="274"/>
      <c r="T423" s="274"/>
      <c r="U423" s="274"/>
      <c r="V423" s="274"/>
      <c r="W423" s="274"/>
    </row>
    <row r="424" spans="2:23">
      <c r="B424" s="343"/>
      <c r="C424" s="343"/>
      <c r="D424" s="343"/>
      <c r="E424" s="343"/>
      <c r="F424" s="344">
        <f>IFERROR(INDEX(Tbl_ProductList[Product Weight (g)],MATCH(Tbl_Calculator[[#This Row],[Weight Lookup]],Tbl_ProductList[Product Weight Lookup],0)),0)</f>
        <v>0</v>
      </c>
      <c r="G424" s="345"/>
      <c r="H424" s="346"/>
      <c r="I424" s="347"/>
      <c r="J42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24" s="307" t="e">
        <f ca="1">INDEX(INDIRECT("Tbl_metadata[Category Table names]"),MATCH(Tbl_Calculator[[#This Row],[Business Area]],INDIRECT("Tbl_metadata[Types]",0)))</f>
        <v>#N/A</v>
      </c>
      <c r="L424" s="307" t="e">
        <f ca="1">INDEX(INDIRECT("Tbl_metadata[FabricType Table names]"),MATCH(Tbl_Calculator[[#This Row],[Business Area]],INDIRECT("Tbl_metadata[Types]",0)))</f>
        <v>#N/A</v>
      </c>
      <c r="M42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24" s="309">
        <f>IFERROR(INDEX(Tbl_AvgPercCotton[Average % Cotton],MATCH(Tbl_Calculator[[#This Row],[% Cotton in Blend
(Estimated Cotton %)]],Tbl_AvgPercCotton[Blends],0)),0)</f>
        <v>0</v>
      </c>
      <c r="O424" s="307" t="str">
        <f>CONCATENATE(Tbl_Calculator[[#This Row],[Product Category]],"|",Tbl_Calculator[[#This Row],[Product]])</f>
        <v>|</v>
      </c>
      <c r="P424" s="310">
        <f ca="1">IF(AND(Tbl_Calculator[[#This Row],[Number 
Purchased or Sold
(Individual item)]]&gt;0,Tbl_Calculator[[#This Row],[Weight of Cotton Fibre
(Kg)]]=0),0,1)</f>
        <v>1</v>
      </c>
      <c r="Q424" s="274"/>
      <c r="R424" s="274"/>
      <c r="S424" s="274"/>
      <c r="T424" s="274"/>
      <c r="U424" s="274"/>
      <c r="V424" s="274"/>
      <c r="W424" s="274"/>
    </row>
    <row r="425" spans="2:23">
      <c r="B425" s="348"/>
      <c r="C425" s="348"/>
      <c r="D425" s="348"/>
      <c r="E425" s="348"/>
      <c r="F425" s="349">
        <f>IFERROR(INDEX(Tbl_ProductList[Product Weight (g)],MATCH(Tbl_Calculator[[#This Row],[Weight Lookup]],Tbl_ProductList[Product Weight Lookup],0)),0)</f>
        <v>0</v>
      </c>
      <c r="G425" s="350"/>
      <c r="H425" s="351"/>
      <c r="I425" s="352"/>
      <c r="J42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25" s="307" t="e">
        <f ca="1">INDEX(INDIRECT("Tbl_metadata[Category Table names]"),MATCH(Tbl_Calculator[[#This Row],[Business Area]],INDIRECT("Tbl_metadata[Types]",0)))</f>
        <v>#N/A</v>
      </c>
      <c r="L425" s="307" t="e">
        <f ca="1">INDEX(INDIRECT("Tbl_metadata[FabricType Table names]"),MATCH(Tbl_Calculator[[#This Row],[Business Area]],INDIRECT("Tbl_metadata[Types]",0)))</f>
        <v>#N/A</v>
      </c>
      <c r="M42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25" s="309">
        <f>IFERROR(INDEX(Tbl_AvgPercCotton[Average % Cotton],MATCH(Tbl_Calculator[[#This Row],[% Cotton in Blend
(Estimated Cotton %)]],Tbl_AvgPercCotton[Blends],0)),0)</f>
        <v>0</v>
      </c>
      <c r="O425" s="307" t="str">
        <f>CONCATENATE(Tbl_Calculator[[#This Row],[Product Category]],"|",Tbl_Calculator[[#This Row],[Product]])</f>
        <v>|</v>
      </c>
      <c r="P425" s="310">
        <f ca="1">IF(AND(Tbl_Calculator[[#This Row],[Number 
Purchased or Sold
(Individual item)]]&gt;0,Tbl_Calculator[[#This Row],[Weight of Cotton Fibre
(Kg)]]=0),0,1)</f>
        <v>1</v>
      </c>
      <c r="Q425" s="274"/>
      <c r="R425" s="274"/>
      <c r="S425" s="274"/>
      <c r="T425" s="274"/>
      <c r="U425" s="274"/>
      <c r="V425" s="274"/>
      <c r="W425" s="274"/>
    </row>
    <row r="426" spans="2:23">
      <c r="B426" s="343"/>
      <c r="C426" s="343"/>
      <c r="D426" s="343"/>
      <c r="E426" s="343"/>
      <c r="F426" s="344">
        <f>IFERROR(INDEX(Tbl_ProductList[Product Weight (g)],MATCH(Tbl_Calculator[[#This Row],[Weight Lookup]],Tbl_ProductList[Product Weight Lookup],0)),0)</f>
        <v>0</v>
      </c>
      <c r="G426" s="345"/>
      <c r="H426" s="346"/>
      <c r="I426" s="347"/>
      <c r="J42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26" s="307" t="e">
        <f ca="1">INDEX(INDIRECT("Tbl_metadata[Category Table names]"),MATCH(Tbl_Calculator[[#This Row],[Business Area]],INDIRECT("Tbl_metadata[Types]",0)))</f>
        <v>#N/A</v>
      </c>
      <c r="L426" s="307" t="e">
        <f ca="1">INDEX(INDIRECT("Tbl_metadata[FabricType Table names]"),MATCH(Tbl_Calculator[[#This Row],[Business Area]],INDIRECT("Tbl_metadata[Types]",0)))</f>
        <v>#N/A</v>
      </c>
      <c r="M42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26" s="309">
        <f>IFERROR(INDEX(Tbl_AvgPercCotton[Average % Cotton],MATCH(Tbl_Calculator[[#This Row],[% Cotton in Blend
(Estimated Cotton %)]],Tbl_AvgPercCotton[Blends],0)),0)</f>
        <v>0</v>
      </c>
      <c r="O426" s="307" t="str">
        <f>CONCATENATE(Tbl_Calculator[[#This Row],[Product Category]],"|",Tbl_Calculator[[#This Row],[Product]])</f>
        <v>|</v>
      </c>
      <c r="P426" s="310">
        <f ca="1">IF(AND(Tbl_Calculator[[#This Row],[Number 
Purchased or Sold
(Individual item)]]&gt;0,Tbl_Calculator[[#This Row],[Weight of Cotton Fibre
(Kg)]]=0),0,1)</f>
        <v>1</v>
      </c>
      <c r="Q426" s="274"/>
      <c r="R426" s="274"/>
      <c r="S426" s="274"/>
      <c r="T426" s="274"/>
      <c r="U426" s="274"/>
      <c r="V426" s="274"/>
      <c r="W426" s="274"/>
    </row>
    <row r="427" spans="2:23">
      <c r="B427" s="348"/>
      <c r="C427" s="348"/>
      <c r="D427" s="348"/>
      <c r="E427" s="348"/>
      <c r="F427" s="349">
        <f>IFERROR(INDEX(Tbl_ProductList[Product Weight (g)],MATCH(Tbl_Calculator[[#This Row],[Weight Lookup]],Tbl_ProductList[Product Weight Lookup],0)),0)</f>
        <v>0</v>
      </c>
      <c r="G427" s="350"/>
      <c r="H427" s="351"/>
      <c r="I427" s="352"/>
      <c r="J42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27" s="307" t="e">
        <f ca="1">INDEX(INDIRECT("Tbl_metadata[Category Table names]"),MATCH(Tbl_Calculator[[#This Row],[Business Area]],INDIRECT("Tbl_metadata[Types]",0)))</f>
        <v>#N/A</v>
      </c>
      <c r="L427" s="307" t="e">
        <f ca="1">INDEX(INDIRECT("Tbl_metadata[FabricType Table names]"),MATCH(Tbl_Calculator[[#This Row],[Business Area]],INDIRECT("Tbl_metadata[Types]",0)))</f>
        <v>#N/A</v>
      </c>
      <c r="M42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27" s="309">
        <f>IFERROR(INDEX(Tbl_AvgPercCotton[Average % Cotton],MATCH(Tbl_Calculator[[#This Row],[% Cotton in Blend
(Estimated Cotton %)]],Tbl_AvgPercCotton[Blends],0)),0)</f>
        <v>0</v>
      </c>
      <c r="O427" s="307" t="str">
        <f>CONCATENATE(Tbl_Calculator[[#This Row],[Product Category]],"|",Tbl_Calculator[[#This Row],[Product]])</f>
        <v>|</v>
      </c>
      <c r="P427" s="310">
        <f ca="1">IF(AND(Tbl_Calculator[[#This Row],[Number 
Purchased or Sold
(Individual item)]]&gt;0,Tbl_Calculator[[#This Row],[Weight of Cotton Fibre
(Kg)]]=0),0,1)</f>
        <v>1</v>
      </c>
      <c r="Q427" s="274"/>
      <c r="R427" s="274"/>
      <c r="S427" s="274"/>
      <c r="T427" s="274"/>
      <c r="U427" s="274"/>
      <c r="V427" s="274"/>
      <c r="W427" s="274"/>
    </row>
    <row r="428" spans="2:23">
      <c r="B428" s="343"/>
      <c r="C428" s="343"/>
      <c r="D428" s="343"/>
      <c r="E428" s="343"/>
      <c r="F428" s="344">
        <f>IFERROR(INDEX(Tbl_ProductList[Product Weight (g)],MATCH(Tbl_Calculator[[#This Row],[Weight Lookup]],Tbl_ProductList[Product Weight Lookup],0)),0)</f>
        <v>0</v>
      </c>
      <c r="G428" s="345"/>
      <c r="H428" s="346"/>
      <c r="I428" s="347"/>
      <c r="J42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28" s="307" t="e">
        <f ca="1">INDEX(INDIRECT("Tbl_metadata[Category Table names]"),MATCH(Tbl_Calculator[[#This Row],[Business Area]],INDIRECT("Tbl_metadata[Types]",0)))</f>
        <v>#N/A</v>
      </c>
      <c r="L428" s="307" t="e">
        <f ca="1">INDEX(INDIRECT("Tbl_metadata[FabricType Table names]"),MATCH(Tbl_Calculator[[#This Row],[Business Area]],INDIRECT("Tbl_metadata[Types]",0)))</f>
        <v>#N/A</v>
      </c>
      <c r="M42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28" s="309">
        <f>IFERROR(INDEX(Tbl_AvgPercCotton[Average % Cotton],MATCH(Tbl_Calculator[[#This Row],[% Cotton in Blend
(Estimated Cotton %)]],Tbl_AvgPercCotton[Blends],0)),0)</f>
        <v>0</v>
      </c>
      <c r="O428" s="307" t="str">
        <f>CONCATENATE(Tbl_Calculator[[#This Row],[Product Category]],"|",Tbl_Calculator[[#This Row],[Product]])</f>
        <v>|</v>
      </c>
      <c r="P428" s="310">
        <f ca="1">IF(AND(Tbl_Calculator[[#This Row],[Number 
Purchased or Sold
(Individual item)]]&gt;0,Tbl_Calculator[[#This Row],[Weight of Cotton Fibre
(Kg)]]=0),0,1)</f>
        <v>1</v>
      </c>
      <c r="Q428" s="274"/>
      <c r="R428" s="274"/>
      <c r="S428" s="274"/>
      <c r="T428" s="274"/>
      <c r="U428" s="274"/>
      <c r="V428" s="274"/>
      <c r="W428" s="274"/>
    </row>
    <row r="429" spans="2:23">
      <c r="B429" s="348"/>
      <c r="C429" s="348"/>
      <c r="D429" s="348"/>
      <c r="E429" s="348"/>
      <c r="F429" s="349">
        <f>IFERROR(INDEX(Tbl_ProductList[Product Weight (g)],MATCH(Tbl_Calculator[[#This Row],[Weight Lookup]],Tbl_ProductList[Product Weight Lookup],0)),0)</f>
        <v>0</v>
      </c>
      <c r="G429" s="350"/>
      <c r="H429" s="351"/>
      <c r="I429" s="352"/>
      <c r="J42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29" s="307" t="e">
        <f ca="1">INDEX(INDIRECT("Tbl_metadata[Category Table names]"),MATCH(Tbl_Calculator[[#This Row],[Business Area]],INDIRECT("Tbl_metadata[Types]",0)))</f>
        <v>#N/A</v>
      </c>
      <c r="L429" s="307" t="e">
        <f ca="1">INDEX(INDIRECT("Tbl_metadata[FabricType Table names]"),MATCH(Tbl_Calculator[[#This Row],[Business Area]],INDIRECT("Tbl_metadata[Types]",0)))</f>
        <v>#N/A</v>
      </c>
      <c r="M42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29" s="309">
        <f>IFERROR(INDEX(Tbl_AvgPercCotton[Average % Cotton],MATCH(Tbl_Calculator[[#This Row],[% Cotton in Blend
(Estimated Cotton %)]],Tbl_AvgPercCotton[Blends],0)),0)</f>
        <v>0</v>
      </c>
      <c r="O429" s="307" t="str">
        <f>CONCATENATE(Tbl_Calculator[[#This Row],[Product Category]],"|",Tbl_Calculator[[#This Row],[Product]])</f>
        <v>|</v>
      </c>
      <c r="P429" s="310">
        <f ca="1">IF(AND(Tbl_Calculator[[#This Row],[Number 
Purchased or Sold
(Individual item)]]&gt;0,Tbl_Calculator[[#This Row],[Weight of Cotton Fibre
(Kg)]]=0),0,1)</f>
        <v>1</v>
      </c>
      <c r="Q429" s="274"/>
      <c r="R429" s="274"/>
      <c r="S429" s="274"/>
      <c r="T429" s="274"/>
      <c r="U429" s="274"/>
      <c r="V429" s="274"/>
      <c r="W429" s="274"/>
    </row>
    <row r="430" spans="2:23">
      <c r="B430" s="343"/>
      <c r="C430" s="343"/>
      <c r="D430" s="343"/>
      <c r="E430" s="343"/>
      <c r="F430" s="344">
        <f>IFERROR(INDEX(Tbl_ProductList[Product Weight (g)],MATCH(Tbl_Calculator[[#This Row],[Weight Lookup]],Tbl_ProductList[Product Weight Lookup],0)),0)</f>
        <v>0</v>
      </c>
      <c r="G430" s="345"/>
      <c r="H430" s="346"/>
      <c r="I430" s="347"/>
      <c r="J43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30" s="307" t="e">
        <f ca="1">INDEX(INDIRECT("Tbl_metadata[Category Table names]"),MATCH(Tbl_Calculator[[#This Row],[Business Area]],INDIRECT("Tbl_metadata[Types]",0)))</f>
        <v>#N/A</v>
      </c>
      <c r="L430" s="307" t="e">
        <f ca="1">INDEX(INDIRECT("Tbl_metadata[FabricType Table names]"),MATCH(Tbl_Calculator[[#This Row],[Business Area]],INDIRECT("Tbl_metadata[Types]",0)))</f>
        <v>#N/A</v>
      </c>
      <c r="M43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30" s="309">
        <f>IFERROR(INDEX(Tbl_AvgPercCotton[Average % Cotton],MATCH(Tbl_Calculator[[#This Row],[% Cotton in Blend
(Estimated Cotton %)]],Tbl_AvgPercCotton[Blends],0)),0)</f>
        <v>0</v>
      </c>
      <c r="O430" s="307" t="str">
        <f>CONCATENATE(Tbl_Calculator[[#This Row],[Product Category]],"|",Tbl_Calculator[[#This Row],[Product]])</f>
        <v>|</v>
      </c>
      <c r="P430" s="310">
        <f ca="1">IF(AND(Tbl_Calculator[[#This Row],[Number 
Purchased or Sold
(Individual item)]]&gt;0,Tbl_Calculator[[#This Row],[Weight of Cotton Fibre
(Kg)]]=0),0,1)</f>
        <v>1</v>
      </c>
      <c r="Q430" s="274"/>
      <c r="R430" s="274"/>
      <c r="S430" s="274"/>
      <c r="T430" s="274"/>
      <c r="U430" s="274"/>
      <c r="V430" s="274"/>
      <c r="W430" s="274"/>
    </row>
    <row r="431" spans="2:23">
      <c r="B431" s="348"/>
      <c r="C431" s="348"/>
      <c r="D431" s="348"/>
      <c r="E431" s="348"/>
      <c r="F431" s="349">
        <f>IFERROR(INDEX(Tbl_ProductList[Product Weight (g)],MATCH(Tbl_Calculator[[#This Row],[Weight Lookup]],Tbl_ProductList[Product Weight Lookup],0)),0)</f>
        <v>0</v>
      </c>
      <c r="G431" s="350"/>
      <c r="H431" s="351"/>
      <c r="I431" s="352"/>
      <c r="J43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31" s="307" t="e">
        <f ca="1">INDEX(INDIRECT("Tbl_metadata[Category Table names]"),MATCH(Tbl_Calculator[[#This Row],[Business Area]],INDIRECT("Tbl_metadata[Types]",0)))</f>
        <v>#N/A</v>
      </c>
      <c r="L431" s="307" t="e">
        <f ca="1">INDEX(INDIRECT("Tbl_metadata[FabricType Table names]"),MATCH(Tbl_Calculator[[#This Row],[Business Area]],INDIRECT("Tbl_metadata[Types]",0)))</f>
        <v>#N/A</v>
      </c>
      <c r="M43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31" s="309">
        <f>IFERROR(INDEX(Tbl_AvgPercCotton[Average % Cotton],MATCH(Tbl_Calculator[[#This Row],[% Cotton in Blend
(Estimated Cotton %)]],Tbl_AvgPercCotton[Blends],0)),0)</f>
        <v>0</v>
      </c>
      <c r="O431" s="307" t="str">
        <f>CONCATENATE(Tbl_Calculator[[#This Row],[Product Category]],"|",Tbl_Calculator[[#This Row],[Product]])</f>
        <v>|</v>
      </c>
      <c r="P431" s="310">
        <f ca="1">IF(AND(Tbl_Calculator[[#This Row],[Number 
Purchased or Sold
(Individual item)]]&gt;0,Tbl_Calculator[[#This Row],[Weight of Cotton Fibre
(Kg)]]=0),0,1)</f>
        <v>1</v>
      </c>
      <c r="Q431" s="274"/>
      <c r="R431" s="274"/>
      <c r="S431" s="274"/>
      <c r="T431" s="274"/>
      <c r="U431" s="274"/>
      <c r="V431" s="274"/>
      <c r="W431" s="274"/>
    </row>
    <row r="432" spans="2:23">
      <c r="B432" s="343"/>
      <c r="C432" s="343"/>
      <c r="D432" s="343"/>
      <c r="E432" s="343"/>
      <c r="F432" s="344">
        <f>IFERROR(INDEX(Tbl_ProductList[Product Weight (g)],MATCH(Tbl_Calculator[[#This Row],[Weight Lookup]],Tbl_ProductList[Product Weight Lookup],0)),0)</f>
        <v>0</v>
      </c>
      <c r="G432" s="345"/>
      <c r="H432" s="346"/>
      <c r="I432" s="347"/>
      <c r="J43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32" s="307" t="e">
        <f ca="1">INDEX(INDIRECT("Tbl_metadata[Category Table names]"),MATCH(Tbl_Calculator[[#This Row],[Business Area]],INDIRECT("Tbl_metadata[Types]",0)))</f>
        <v>#N/A</v>
      </c>
      <c r="L432" s="307" t="e">
        <f ca="1">INDEX(INDIRECT("Tbl_metadata[FabricType Table names]"),MATCH(Tbl_Calculator[[#This Row],[Business Area]],INDIRECT("Tbl_metadata[Types]",0)))</f>
        <v>#N/A</v>
      </c>
      <c r="M43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32" s="309">
        <f>IFERROR(INDEX(Tbl_AvgPercCotton[Average % Cotton],MATCH(Tbl_Calculator[[#This Row],[% Cotton in Blend
(Estimated Cotton %)]],Tbl_AvgPercCotton[Blends],0)),0)</f>
        <v>0</v>
      </c>
      <c r="O432" s="307" t="str">
        <f>CONCATENATE(Tbl_Calculator[[#This Row],[Product Category]],"|",Tbl_Calculator[[#This Row],[Product]])</f>
        <v>|</v>
      </c>
      <c r="P432" s="310">
        <f ca="1">IF(AND(Tbl_Calculator[[#This Row],[Number 
Purchased or Sold
(Individual item)]]&gt;0,Tbl_Calculator[[#This Row],[Weight of Cotton Fibre
(Kg)]]=0),0,1)</f>
        <v>1</v>
      </c>
      <c r="Q432" s="274"/>
      <c r="R432" s="274"/>
      <c r="S432" s="274"/>
      <c r="T432" s="274"/>
      <c r="U432" s="274"/>
      <c r="V432" s="274"/>
      <c r="W432" s="274"/>
    </row>
    <row r="433" spans="2:23">
      <c r="B433" s="348"/>
      <c r="C433" s="348"/>
      <c r="D433" s="348"/>
      <c r="E433" s="348"/>
      <c r="F433" s="349">
        <f>IFERROR(INDEX(Tbl_ProductList[Product Weight (g)],MATCH(Tbl_Calculator[[#This Row],[Weight Lookup]],Tbl_ProductList[Product Weight Lookup],0)),0)</f>
        <v>0</v>
      </c>
      <c r="G433" s="350"/>
      <c r="H433" s="351"/>
      <c r="I433" s="352"/>
      <c r="J43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33" s="307" t="e">
        <f ca="1">INDEX(INDIRECT("Tbl_metadata[Category Table names]"),MATCH(Tbl_Calculator[[#This Row],[Business Area]],INDIRECT("Tbl_metadata[Types]",0)))</f>
        <v>#N/A</v>
      </c>
      <c r="L433" s="307" t="e">
        <f ca="1">INDEX(INDIRECT("Tbl_metadata[FabricType Table names]"),MATCH(Tbl_Calculator[[#This Row],[Business Area]],INDIRECT("Tbl_metadata[Types]",0)))</f>
        <v>#N/A</v>
      </c>
      <c r="M43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33" s="309">
        <f>IFERROR(INDEX(Tbl_AvgPercCotton[Average % Cotton],MATCH(Tbl_Calculator[[#This Row],[% Cotton in Blend
(Estimated Cotton %)]],Tbl_AvgPercCotton[Blends],0)),0)</f>
        <v>0</v>
      </c>
      <c r="O433" s="307" t="str">
        <f>CONCATENATE(Tbl_Calculator[[#This Row],[Product Category]],"|",Tbl_Calculator[[#This Row],[Product]])</f>
        <v>|</v>
      </c>
      <c r="P433" s="310">
        <f ca="1">IF(AND(Tbl_Calculator[[#This Row],[Number 
Purchased or Sold
(Individual item)]]&gt;0,Tbl_Calculator[[#This Row],[Weight of Cotton Fibre
(Kg)]]=0),0,1)</f>
        <v>1</v>
      </c>
      <c r="Q433" s="274"/>
      <c r="R433" s="274"/>
      <c r="S433" s="274"/>
      <c r="T433" s="274"/>
      <c r="U433" s="274"/>
      <c r="V433" s="274"/>
      <c r="W433" s="274"/>
    </row>
    <row r="434" spans="2:23">
      <c r="B434" s="343"/>
      <c r="C434" s="343"/>
      <c r="D434" s="343"/>
      <c r="E434" s="343"/>
      <c r="F434" s="344">
        <f>IFERROR(INDEX(Tbl_ProductList[Product Weight (g)],MATCH(Tbl_Calculator[[#This Row],[Weight Lookup]],Tbl_ProductList[Product Weight Lookup],0)),0)</f>
        <v>0</v>
      </c>
      <c r="G434" s="345"/>
      <c r="H434" s="346"/>
      <c r="I434" s="347"/>
      <c r="J43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34" s="307" t="e">
        <f ca="1">INDEX(INDIRECT("Tbl_metadata[Category Table names]"),MATCH(Tbl_Calculator[[#This Row],[Business Area]],INDIRECT("Tbl_metadata[Types]",0)))</f>
        <v>#N/A</v>
      </c>
      <c r="L434" s="307" t="e">
        <f ca="1">INDEX(INDIRECT("Tbl_metadata[FabricType Table names]"),MATCH(Tbl_Calculator[[#This Row],[Business Area]],INDIRECT("Tbl_metadata[Types]",0)))</f>
        <v>#N/A</v>
      </c>
      <c r="M43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34" s="309">
        <f>IFERROR(INDEX(Tbl_AvgPercCotton[Average % Cotton],MATCH(Tbl_Calculator[[#This Row],[% Cotton in Blend
(Estimated Cotton %)]],Tbl_AvgPercCotton[Blends],0)),0)</f>
        <v>0</v>
      </c>
      <c r="O434" s="307" t="str">
        <f>CONCATENATE(Tbl_Calculator[[#This Row],[Product Category]],"|",Tbl_Calculator[[#This Row],[Product]])</f>
        <v>|</v>
      </c>
      <c r="P434" s="310">
        <f ca="1">IF(AND(Tbl_Calculator[[#This Row],[Number 
Purchased or Sold
(Individual item)]]&gt;0,Tbl_Calculator[[#This Row],[Weight of Cotton Fibre
(Kg)]]=0),0,1)</f>
        <v>1</v>
      </c>
      <c r="Q434" s="274"/>
      <c r="R434" s="274"/>
      <c r="S434" s="274"/>
      <c r="T434" s="274"/>
      <c r="U434" s="274"/>
      <c r="V434" s="274"/>
      <c r="W434" s="274"/>
    </row>
    <row r="435" spans="2:23">
      <c r="B435" s="348"/>
      <c r="C435" s="348"/>
      <c r="D435" s="348"/>
      <c r="E435" s="348"/>
      <c r="F435" s="349">
        <f>IFERROR(INDEX(Tbl_ProductList[Product Weight (g)],MATCH(Tbl_Calculator[[#This Row],[Weight Lookup]],Tbl_ProductList[Product Weight Lookup],0)),0)</f>
        <v>0</v>
      </c>
      <c r="G435" s="350"/>
      <c r="H435" s="351"/>
      <c r="I435" s="352"/>
      <c r="J43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35" s="307" t="e">
        <f ca="1">INDEX(INDIRECT("Tbl_metadata[Category Table names]"),MATCH(Tbl_Calculator[[#This Row],[Business Area]],INDIRECT("Tbl_metadata[Types]",0)))</f>
        <v>#N/A</v>
      </c>
      <c r="L435" s="307" t="e">
        <f ca="1">INDEX(INDIRECT("Tbl_metadata[FabricType Table names]"),MATCH(Tbl_Calculator[[#This Row],[Business Area]],INDIRECT("Tbl_metadata[Types]",0)))</f>
        <v>#N/A</v>
      </c>
      <c r="M43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35" s="309">
        <f>IFERROR(INDEX(Tbl_AvgPercCotton[Average % Cotton],MATCH(Tbl_Calculator[[#This Row],[% Cotton in Blend
(Estimated Cotton %)]],Tbl_AvgPercCotton[Blends],0)),0)</f>
        <v>0</v>
      </c>
      <c r="O435" s="307" t="str">
        <f>CONCATENATE(Tbl_Calculator[[#This Row],[Product Category]],"|",Tbl_Calculator[[#This Row],[Product]])</f>
        <v>|</v>
      </c>
      <c r="P435" s="310">
        <f ca="1">IF(AND(Tbl_Calculator[[#This Row],[Number 
Purchased or Sold
(Individual item)]]&gt;0,Tbl_Calculator[[#This Row],[Weight of Cotton Fibre
(Kg)]]=0),0,1)</f>
        <v>1</v>
      </c>
      <c r="Q435" s="274"/>
      <c r="R435" s="274"/>
      <c r="S435" s="274"/>
      <c r="T435" s="274"/>
      <c r="U435" s="274"/>
      <c r="V435" s="274"/>
      <c r="W435" s="274"/>
    </row>
    <row r="436" spans="2:23">
      <c r="B436" s="343"/>
      <c r="C436" s="343"/>
      <c r="D436" s="343"/>
      <c r="E436" s="343"/>
      <c r="F436" s="344">
        <f>IFERROR(INDEX(Tbl_ProductList[Product Weight (g)],MATCH(Tbl_Calculator[[#This Row],[Weight Lookup]],Tbl_ProductList[Product Weight Lookup],0)),0)</f>
        <v>0</v>
      </c>
      <c r="G436" s="345"/>
      <c r="H436" s="346"/>
      <c r="I436" s="347"/>
      <c r="J43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36" s="307" t="e">
        <f ca="1">INDEX(INDIRECT("Tbl_metadata[Category Table names]"),MATCH(Tbl_Calculator[[#This Row],[Business Area]],INDIRECT("Tbl_metadata[Types]",0)))</f>
        <v>#N/A</v>
      </c>
      <c r="L436" s="307" t="e">
        <f ca="1">INDEX(INDIRECT("Tbl_metadata[FabricType Table names]"),MATCH(Tbl_Calculator[[#This Row],[Business Area]],INDIRECT("Tbl_metadata[Types]",0)))</f>
        <v>#N/A</v>
      </c>
      <c r="M43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36" s="309">
        <f>IFERROR(INDEX(Tbl_AvgPercCotton[Average % Cotton],MATCH(Tbl_Calculator[[#This Row],[% Cotton in Blend
(Estimated Cotton %)]],Tbl_AvgPercCotton[Blends],0)),0)</f>
        <v>0</v>
      </c>
      <c r="O436" s="307" t="str">
        <f>CONCATENATE(Tbl_Calculator[[#This Row],[Product Category]],"|",Tbl_Calculator[[#This Row],[Product]])</f>
        <v>|</v>
      </c>
      <c r="P436" s="310">
        <f ca="1">IF(AND(Tbl_Calculator[[#This Row],[Number 
Purchased or Sold
(Individual item)]]&gt;0,Tbl_Calculator[[#This Row],[Weight of Cotton Fibre
(Kg)]]=0),0,1)</f>
        <v>1</v>
      </c>
      <c r="Q436" s="274"/>
      <c r="R436" s="274"/>
      <c r="S436" s="274"/>
      <c r="T436" s="274"/>
      <c r="U436" s="274"/>
      <c r="V436" s="274"/>
      <c r="W436" s="274"/>
    </row>
    <row r="437" spans="2:23">
      <c r="B437" s="348"/>
      <c r="C437" s="348"/>
      <c r="D437" s="348"/>
      <c r="E437" s="348"/>
      <c r="F437" s="349">
        <f>IFERROR(INDEX(Tbl_ProductList[Product Weight (g)],MATCH(Tbl_Calculator[[#This Row],[Weight Lookup]],Tbl_ProductList[Product Weight Lookup],0)),0)</f>
        <v>0</v>
      </c>
      <c r="G437" s="350"/>
      <c r="H437" s="351"/>
      <c r="I437" s="352"/>
      <c r="J43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37" s="307" t="e">
        <f ca="1">INDEX(INDIRECT("Tbl_metadata[Category Table names]"),MATCH(Tbl_Calculator[[#This Row],[Business Area]],INDIRECT("Tbl_metadata[Types]",0)))</f>
        <v>#N/A</v>
      </c>
      <c r="L437" s="307" t="e">
        <f ca="1">INDEX(INDIRECT("Tbl_metadata[FabricType Table names]"),MATCH(Tbl_Calculator[[#This Row],[Business Area]],INDIRECT("Tbl_metadata[Types]",0)))</f>
        <v>#N/A</v>
      </c>
      <c r="M43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37" s="309">
        <f>IFERROR(INDEX(Tbl_AvgPercCotton[Average % Cotton],MATCH(Tbl_Calculator[[#This Row],[% Cotton in Blend
(Estimated Cotton %)]],Tbl_AvgPercCotton[Blends],0)),0)</f>
        <v>0</v>
      </c>
      <c r="O437" s="307" t="str">
        <f>CONCATENATE(Tbl_Calculator[[#This Row],[Product Category]],"|",Tbl_Calculator[[#This Row],[Product]])</f>
        <v>|</v>
      </c>
      <c r="P437" s="310">
        <f ca="1">IF(AND(Tbl_Calculator[[#This Row],[Number 
Purchased or Sold
(Individual item)]]&gt;0,Tbl_Calculator[[#This Row],[Weight of Cotton Fibre
(Kg)]]=0),0,1)</f>
        <v>1</v>
      </c>
      <c r="Q437" s="274"/>
      <c r="R437" s="274"/>
      <c r="S437" s="274"/>
      <c r="T437" s="274"/>
      <c r="U437" s="274"/>
      <c r="V437" s="274"/>
      <c r="W437" s="274"/>
    </row>
    <row r="438" spans="2:23">
      <c r="B438" s="343"/>
      <c r="C438" s="343"/>
      <c r="D438" s="343"/>
      <c r="E438" s="343"/>
      <c r="F438" s="344">
        <f>IFERROR(INDEX(Tbl_ProductList[Product Weight (g)],MATCH(Tbl_Calculator[[#This Row],[Weight Lookup]],Tbl_ProductList[Product Weight Lookup],0)),0)</f>
        <v>0</v>
      </c>
      <c r="G438" s="345"/>
      <c r="H438" s="346"/>
      <c r="I438" s="347"/>
      <c r="J43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38" s="307" t="e">
        <f ca="1">INDEX(INDIRECT("Tbl_metadata[Category Table names]"),MATCH(Tbl_Calculator[[#This Row],[Business Area]],INDIRECT("Tbl_metadata[Types]",0)))</f>
        <v>#N/A</v>
      </c>
      <c r="L438" s="307" t="e">
        <f ca="1">INDEX(INDIRECT("Tbl_metadata[FabricType Table names]"),MATCH(Tbl_Calculator[[#This Row],[Business Area]],INDIRECT("Tbl_metadata[Types]",0)))</f>
        <v>#N/A</v>
      </c>
      <c r="M43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38" s="309">
        <f>IFERROR(INDEX(Tbl_AvgPercCotton[Average % Cotton],MATCH(Tbl_Calculator[[#This Row],[% Cotton in Blend
(Estimated Cotton %)]],Tbl_AvgPercCotton[Blends],0)),0)</f>
        <v>0</v>
      </c>
      <c r="O438" s="307" t="str">
        <f>CONCATENATE(Tbl_Calculator[[#This Row],[Product Category]],"|",Tbl_Calculator[[#This Row],[Product]])</f>
        <v>|</v>
      </c>
      <c r="P438" s="310">
        <f ca="1">IF(AND(Tbl_Calculator[[#This Row],[Number 
Purchased or Sold
(Individual item)]]&gt;0,Tbl_Calculator[[#This Row],[Weight of Cotton Fibre
(Kg)]]=0),0,1)</f>
        <v>1</v>
      </c>
      <c r="Q438" s="274"/>
      <c r="R438" s="274"/>
      <c r="S438" s="274"/>
      <c r="T438" s="274"/>
      <c r="U438" s="274"/>
      <c r="V438" s="274"/>
      <c r="W438" s="274"/>
    </row>
    <row r="439" spans="2:23">
      <c r="B439" s="348"/>
      <c r="C439" s="348"/>
      <c r="D439" s="348"/>
      <c r="E439" s="348"/>
      <c r="F439" s="349">
        <f>IFERROR(INDEX(Tbl_ProductList[Product Weight (g)],MATCH(Tbl_Calculator[[#This Row],[Weight Lookup]],Tbl_ProductList[Product Weight Lookup],0)),0)</f>
        <v>0</v>
      </c>
      <c r="G439" s="350"/>
      <c r="H439" s="351"/>
      <c r="I439" s="352"/>
      <c r="J43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39" s="307" t="e">
        <f ca="1">INDEX(INDIRECT("Tbl_metadata[Category Table names]"),MATCH(Tbl_Calculator[[#This Row],[Business Area]],INDIRECT("Tbl_metadata[Types]",0)))</f>
        <v>#N/A</v>
      </c>
      <c r="L439" s="307" t="e">
        <f ca="1">INDEX(INDIRECT("Tbl_metadata[FabricType Table names]"),MATCH(Tbl_Calculator[[#This Row],[Business Area]],INDIRECT("Tbl_metadata[Types]",0)))</f>
        <v>#N/A</v>
      </c>
      <c r="M43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39" s="309">
        <f>IFERROR(INDEX(Tbl_AvgPercCotton[Average % Cotton],MATCH(Tbl_Calculator[[#This Row],[% Cotton in Blend
(Estimated Cotton %)]],Tbl_AvgPercCotton[Blends],0)),0)</f>
        <v>0</v>
      </c>
      <c r="O439" s="307" t="str">
        <f>CONCATENATE(Tbl_Calculator[[#This Row],[Product Category]],"|",Tbl_Calculator[[#This Row],[Product]])</f>
        <v>|</v>
      </c>
      <c r="P439" s="310">
        <f ca="1">IF(AND(Tbl_Calculator[[#This Row],[Number 
Purchased or Sold
(Individual item)]]&gt;0,Tbl_Calculator[[#This Row],[Weight of Cotton Fibre
(Kg)]]=0),0,1)</f>
        <v>1</v>
      </c>
      <c r="Q439" s="274"/>
      <c r="R439" s="274"/>
      <c r="S439" s="274"/>
      <c r="T439" s="274"/>
      <c r="U439" s="274"/>
      <c r="V439" s="274"/>
      <c r="W439" s="274"/>
    </row>
    <row r="440" spans="2:23">
      <c r="B440" s="343"/>
      <c r="C440" s="343"/>
      <c r="D440" s="343"/>
      <c r="E440" s="343"/>
      <c r="F440" s="344">
        <f>IFERROR(INDEX(Tbl_ProductList[Product Weight (g)],MATCH(Tbl_Calculator[[#This Row],[Weight Lookup]],Tbl_ProductList[Product Weight Lookup],0)),0)</f>
        <v>0</v>
      </c>
      <c r="G440" s="345"/>
      <c r="H440" s="346"/>
      <c r="I440" s="347"/>
      <c r="J44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40" s="307" t="e">
        <f ca="1">INDEX(INDIRECT("Tbl_metadata[Category Table names]"),MATCH(Tbl_Calculator[[#This Row],[Business Area]],INDIRECT("Tbl_metadata[Types]",0)))</f>
        <v>#N/A</v>
      </c>
      <c r="L440" s="307" t="e">
        <f ca="1">INDEX(INDIRECT("Tbl_metadata[FabricType Table names]"),MATCH(Tbl_Calculator[[#This Row],[Business Area]],INDIRECT("Tbl_metadata[Types]",0)))</f>
        <v>#N/A</v>
      </c>
      <c r="M44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40" s="309">
        <f>IFERROR(INDEX(Tbl_AvgPercCotton[Average % Cotton],MATCH(Tbl_Calculator[[#This Row],[% Cotton in Blend
(Estimated Cotton %)]],Tbl_AvgPercCotton[Blends],0)),0)</f>
        <v>0</v>
      </c>
      <c r="O440" s="307" t="str">
        <f>CONCATENATE(Tbl_Calculator[[#This Row],[Product Category]],"|",Tbl_Calculator[[#This Row],[Product]])</f>
        <v>|</v>
      </c>
      <c r="P440" s="310">
        <f ca="1">IF(AND(Tbl_Calculator[[#This Row],[Number 
Purchased or Sold
(Individual item)]]&gt;0,Tbl_Calculator[[#This Row],[Weight of Cotton Fibre
(Kg)]]=0),0,1)</f>
        <v>1</v>
      </c>
      <c r="Q440" s="274"/>
      <c r="R440" s="274"/>
      <c r="S440" s="274"/>
      <c r="T440" s="274"/>
      <c r="U440" s="274"/>
      <c r="V440" s="274"/>
      <c r="W440" s="274"/>
    </row>
    <row r="441" spans="2:23">
      <c r="B441" s="348"/>
      <c r="C441" s="348"/>
      <c r="D441" s="348"/>
      <c r="E441" s="348"/>
      <c r="F441" s="349">
        <f>IFERROR(INDEX(Tbl_ProductList[Product Weight (g)],MATCH(Tbl_Calculator[[#This Row],[Weight Lookup]],Tbl_ProductList[Product Weight Lookup],0)),0)</f>
        <v>0</v>
      </c>
      <c r="G441" s="350"/>
      <c r="H441" s="351"/>
      <c r="I441" s="352"/>
      <c r="J44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41" s="307" t="e">
        <f ca="1">INDEX(INDIRECT("Tbl_metadata[Category Table names]"),MATCH(Tbl_Calculator[[#This Row],[Business Area]],INDIRECT("Tbl_metadata[Types]",0)))</f>
        <v>#N/A</v>
      </c>
      <c r="L441" s="307" t="e">
        <f ca="1">INDEX(INDIRECT("Tbl_metadata[FabricType Table names]"),MATCH(Tbl_Calculator[[#This Row],[Business Area]],INDIRECT("Tbl_metadata[Types]",0)))</f>
        <v>#N/A</v>
      </c>
      <c r="M44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41" s="309">
        <f>IFERROR(INDEX(Tbl_AvgPercCotton[Average % Cotton],MATCH(Tbl_Calculator[[#This Row],[% Cotton in Blend
(Estimated Cotton %)]],Tbl_AvgPercCotton[Blends],0)),0)</f>
        <v>0</v>
      </c>
      <c r="O441" s="307" t="str">
        <f>CONCATENATE(Tbl_Calculator[[#This Row],[Product Category]],"|",Tbl_Calculator[[#This Row],[Product]])</f>
        <v>|</v>
      </c>
      <c r="P441" s="310">
        <f ca="1">IF(AND(Tbl_Calculator[[#This Row],[Number 
Purchased or Sold
(Individual item)]]&gt;0,Tbl_Calculator[[#This Row],[Weight of Cotton Fibre
(Kg)]]=0),0,1)</f>
        <v>1</v>
      </c>
      <c r="Q441" s="274"/>
      <c r="R441" s="274"/>
      <c r="S441" s="274"/>
      <c r="T441" s="274"/>
      <c r="U441" s="274"/>
      <c r="V441" s="274"/>
      <c r="W441" s="274"/>
    </row>
    <row r="442" spans="2:23">
      <c r="B442" s="343"/>
      <c r="C442" s="343"/>
      <c r="D442" s="343"/>
      <c r="E442" s="343"/>
      <c r="F442" s="344">
        <f>IFERROR(INDEX(Tbl_ProductList[Product Weight (g)],MATCH(Tbl_Calculator[[#This Row],[Weight Lookup]],Tbl_ProductList[Product Weight Lookup],0)),0)</f>
        <v>0</v>
      </c>
      <c r="G442" s="345"/>
      <c r="H442" s="346"/>
      <c r="I442" s="347"/>
      <c r="J44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42" s="307" t="e">
        <f ca="1">INDEX(INDIRECT("Tbl_metadata[Category Table names]"),MATCH(Tbl_Calculator[[#This Row],[Business Area]],INDIRECT("Tbl_metadata[Types]",0)))</f>
        <v>#N/A</v>
      </c>
      <c r="L442" s="307" t="e">
        <f ca="1">INDEX(INDIRECT("Tbl_metadata[FabricType Table names]"),MATCH(Tbl_Calculator[[#This Row],[Business Area]],INDIRECT("Tbl_metadata[Types]",0)))</f>
        <v>#N/A</v>
      </c>
      <c r="M44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42" s="309">
        <f>IFERROR(INDEX(Tbl_AvgPercCotton[Average % Cotton],MATCH(Tbl_Calculator[[#This Row],[% Cotton in Blend
(Estimated Cotton %)]],Tbl_AvgPercCotton[Blends],0)),0)</f>
        <v>0</v>
      </c>
      <c r="O442" s="307" t="str">
        <f>CONCATENATE(Tbl_Calculator[[#This Row],[Product Category]],"|",Tbl_Calculator[[#This Row],[Product]])</f>
        <v>|</v>
      </c>
      <c r="P442" s="310">
        <f ca="1">IF(AND(Tbl_Calculator[[#This Row],[Number 
Purchased or Sold
(Individual item)]]&gt;0,Tbl_Calculator[[#This Row],[Weight of Cotton Fibre
(Kg)]]=0),0,1)</f>
        <v>1</v>
      </c>
      <c r="Q442" s="274"/>
      <c r="R442" s="274"/>
      <c r="S442" s="274"/>
      <c r="T442" s="274"/>
      <c r="U442" s="274"/>
      <c r="V442" s="274"/>
      <c r="W442" s="274"/>
    </row>
    <row r="443" spans="2:23">
      <c r="B443" s="348"/>
      <c r="C443" s="348"/>
      <c r="D443" s="348"/>
      <c r="E443" s="348"/>
      <c r="F443" s="349">
        <f>IFERROR(INDEX(Tbl_ProductList[Product Weight (g)],MATCH(Tbl_Calculator[[#This Row],[Weight Lookup]],Tbl_ProductList[Product Weight Lookup],0)),0)</f>
        <v>0</v>
      </c>
      <c r="G443" s="350"/>
      <c r="H443" s="351"/>
      <c r="I443" s="352"/>
      <c r="J44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43" s="307" t="e">
        <f ca="1">INDEX(INDIRECT("Tbl_metadata[Category Table names]"),MATCH(Tbl_Calculator[[#This Row],[Business Area]],INDIRECT("Tbl_metadata[Types]",0)))</f>
        <v>#N/A</v>
      </c>
      <c r="L443" s="307" t="e">
        <f ca="1">INDEX(INDIRECT("Tbl_metadata[FabricType Table names]"),MATCH(Tbl_Calculator[[#This Row],[Business Area]],INDIRECT("Tbl_metadata[Types]",0)))</f>
        <v>#N/A</v>
      </c>
      <c r="M44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43" s="309">
        <f>IFERROR(INDEX(Tbl_AvgPercCotton[Average % Cotton],MATCH(Tbl_Calculator[[#This Row],[% Cotton in Blend
(Estimated Cotton %)]],Tbl_AvgPercCotton[Blends],0)),0)</f>
        <v>0</v>
      </c>
      <c r="O443" s="307" t="str">
        <f>CONCATENATE(Tbl_Calculator[[#This Row],[Product Category]],"|",Tbl_Calculator[[#This Row],[Product]])</f>
        <v>|</v>
      </c>
      <c r="P443" s="310">
        <f ca="1">IF(AND(Tbl_Calculator[[#This Row],[Number 
Purchased or Sold
(Individual item)]]&gt;0,Tbl_Calculator[[#This Row],[Weight of Cotton Fibre
(Kg)]]=0),0,1)</f>
        <v>1</v>
      </c>
      <c r="Q443" s="274"/>
      <c r="R443" s="274"/>
      <c r="S443" s="274"/>
      <c r="T443" s="274"/>
      <c r="U443" s="274"/>
      <c r="V443" s="274"/>
      <c r="W443" s="274"/>
    </row>
    <row r="444" spans="2:23">
      <c r="B444" s="343"/>
      <c r="C444" s="343"/>
      <c r="D444" s="343"/>
      <c r="E444" s="343"/>
      <c r="F444" s="344">
        <f>IFERROR(INDEX(Tbl_ProductList[Product Weight (g)],MATCH(Tbl_Calculator[[#This Row],[Weight Lookup]],Tbl_ProductList[Product Weight Lookup],0)),0)</f>
        <v>0</v>
      </c>
      <c r="G444" s="345"/>
      <c r="H444" s="346"/>
      <c r="I444" s="347"/>
      <c r="J44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44" s="307" t="e">
        <f ca="1">INDEX(INDIRECT("Tbl_metadata[Category Table names]"),MATCH(Tbl_Calculator[[#This Row],[Business Area]],INDIRECT("Tbl_metadata[Types]",0)))</f>
        <v>#N/A</v>
      </c>
      <c r="L444" s="307" t="e">
        <f ca="1">INDEX(INDIRECT("Tbl_metadata[FabricType Table names]"),MATCH(Tbl_Calculator[[#This Row],[Business Area]],INDIRECT("Tbl_metadata[Types]",0)))</f>
        <v>#N/A</v>
      </c>
      <c r="M44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44" s="309">
        <f>IFERROR(INDEX(Tbl_AvgPercCotton[Average % Cotton],MATCH(Tbl_Calculator[[#This Row],[% Cotton in Blend
(Estimated Cotton %)]],Tbl_AvgPercCotton[Blends],0)),0)</f>
        <v>0</v>
      </c>
      <c r="O444" s="307" t="str">
        <f>CONCATENATE(Tbl_Calculator[[#This Row],[Product Category]],"|",Tbl_Calculator[[#This Row],[Product]])</f>
        <v>|</v>
      </c>
      <c r="P444" s="310">
        <f ca="1">IF(AND(Tbl_Calculator[[#This Row],[Number 
Purchased or Sold
(Individual item)]]&gt;0,Tbl_Calculator[[#This Row],[Weight of Cotton Fibre
(Kg)]]=0),0,1)</f>
        <v>1</v>
      </c>
      <c r="Q444" s="274"/>
      <c r="R444" s="274"/>
      <c r="S444" s="274"/>
      <c r="T444" s="274"/>
      <c r="U444" s="274"/>
      <c r="V444" s="274"/>
      <c r="W444" s="274"/>
    </row>
    <row r="445" spans="2:23">
      <c r="B445" s="348"/>
      <c r="C445" s="348"/>
      <c r="D445" s="348"/>
      <c r="E445" s="348"/>
      <c r="F445" s="349">
        <f>IFERROR(INDEX(Tbl_ProductList[Product Weight (g)],MATCH(Tbl_Calculator[[#This Row],[Weight Lookup]],Tbl_ProductList[Product Weight Lookup],0)),0)</f>
        <v>0</v>
      </c>
      <c r="G445" s="350"/>
      <c r="H445" s="351"/>
      <c r="I445" s="352"/>
      <c r="J44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45" s="307" t="e">
        <f ca="1">INDEX(INDIRECT("Tbl_metadata[Category Table names]"),MATCH(Tbl_Calculator[[#This Row],[Business Area]],INDIRECT("Tbl_metadata[Types]",0)))</f>
        <v>#N/A</v>
      </c>
      <c r="L445" s="307" t="e">
        <f ca="1">INDEX(INDIRECT("Tbl_metadata[FabricType Table names]"),MATCH(Tbl_Calculator[[#This Row],[Business Area]],INDIRECT("Tbl_metadata[Types]",0)))</f>
        <v>#N/A</v>
      </c>
      <c r="M44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45" s="309">
        <f>IFERROR(INDEX(Tbl_AvgPercCotton[Average % Cotton],MATCH(Tbl_Calculator[[#This Row],[% Cotton in Blend
(Estimated Cotton %)]],Tbl_AvgPercCotton[Blends],0)),0)</f>
        <v>0</v>
      </c>
      <c r="O445" s="307" t="str">
        <f>CONCATENATE(Tbl_Calculator[[#This Row],[Product Category]],"|",Tbl_Calculator[[#This Row],[Product]])</f>
        <v>|</v>
      </c>
      <c r="P445" s="310">
        <f ca="1">IF(AND(Tbl_Calculator[[#This Row],[Number 
Purchased or Sold
(Individual item)]]&gt;0,Tbl_Calculator[[#This Row],[Weight of Cotton Fibre
(Kg)]]=0),0,1)</f>
        <v>1</v>
      </c>
      <c r="Q445" s="274"/>
      <c r="R445" s="274"/>
      <c r="S445" s="274"/>
      <c r="T445" s="274"/>
      <c r="U445" s="274"/>
      <c r="V445" s="274"/>
      <c r="W445" s="274"/>
    </row>
    <row r="446" spans="2:23">
      <c r="B446" s="343"/>
      <c r="C446" s="343"/>
      <c r="D446" s="343"/>
      <c r="E446" s="343"/>
      <c r="F446" s="344">
        <f>IFERROR(INDEX(Tbl_ProductList[Product Weight (g)],MATCH(Tbl_Calculator[[#This Row],[Weight Lookup]],Tbl_ProductList[Product Weight Lookup],0)),0)</f>
        <v>0</v>
      </c>
      <c r="G446" s="345"/>
      <c r="H446" s="346"/>
      <c r="I446" s="347"/>
      <c r="J44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46" s="307" t="e">
        <f ca="1">INDEX(INDIRECT("Tbl_metadata[Category Table names]"),MATCH(Tbl_Calculator[[#This Row],[Business Area]],INDIRECT("Tbl_metadata[Types]",0)))</f>
        <v>#N/A</v>
      </c>
      <c r="L446" s="307" t="e">
        <f ca="1">INDEX(INDIRECT("Tbl_metadata[FabricType Table names]"),MATCH(Tbl_Calculator[[#This Row],[Business Area]],INDIRECT("Tbl_metadata[Types]",0)))</f>
        <v>#N/A</v>
      </c>
      <c r="M44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46" s="309">
        <f>IFERROR(INDEX(Tbl_AvgPercCotton[Average % Cotton],MATCH(Tbl_Calculator[[#This Row],[% Cotton in Blend
(Estimated Cotton %)]],Tbl_AvgPercCotton[Blends],0)),0)</f>
        <v>0</v>
      </c>
      <c r="O446" s="307" t="str">
        <f>CONCATENATE(Tbl_Calculator[[#This Row],[Product Category]],"|",Tbl_Calculator[[#This Row],[Product]])</f>
        <v>|</v>
      </c>
      <c r="P446" s="310">
        <f ca="1">IF(AND(Tbl_Calculator[[#This Row],[Number 
Purchased or Sold
(Individual item)]]&gt;0,Tbl_Calculator[[#This Row],[Weight of Cotton Fibre
(Kg)]]=0),0,1)</f>
        <v>1</v>
      </c>
      <c r="Q446" s="274"/>
      <c r="R446" s="274"/>
      <c r="S446" s="274"/>
      <c r="T446" s="274"/>
      <c r="U446" s="274"/>
      <c r="V446" s="274"/>
      <c r="W446" s="274"/>
    </row>
    <row r="447" spans="2:23">
      <c r="B447" s="348"/>
      <c r="C447" s="348"/>
      <c r="D447" s="348"/>
      <c r="E447" s="348"/>
      <c r="F447" s="349">
        <f>IFERROR(INDEX(Tbl_ProductList[Product Weight (g)],MATCH(Tbl_Calculator[[#This Row],[Weight Lookup]],Tbl_ProductList[Product Weight Lookup],0)),0)</f>
        <v>0</v>
      </c>
      <c r="G447" s="350"/>
      <c r="H447" s="351"/>
      <c r="I447" s="352"/>
      <c r="J44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47" s="307" t="e">
        <f ca="1">INDEX(INDIRECT("Tbl_metadata[Category Table names]"),MATCH(Tbl_Calculator[[#This Row],[Business Area]],INDIRECT("Tbl_metadata[Types]",0)))</f>
        <v>#N/A</v>
      </c>
      <c r="L447" s="307" t="e">
        <f ca="1">INDEX(INDIRECT("Tbl_metadata[FabricType Table names]"),MATCH(Tbl_Calculator[[#This Row],[Business Area]],INDIRECT("Tbl_metadata[Types]",0)))</f>
        <v>#N/A</v>
      </c>
      <c r="M44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47" s="309">
        <f>IFERROR(INDEX(Tbl_AvgPercCotton[Average % Cotton],MATCH(Tbl_Calculator[[#This Row],[% Cotton in Blend
(Estimated Cotton %)]],Tbl_AvgPercCotton[Blends],0)),0)</f>
        <v>0</v>
      </c>
      <c r="O447" s="307" t="str">
        <f>CONCATENATE(Tbl_Calculator[[#This Row],[Product Category]],"|",Tbl_Calculator[[#This Row],[Product]])</f>
        <v>|</v>
      </c>
      <c r="P447" s="310">
        <f ca="1">IF(AND(Tbl_Calculator[[#This Row],[Number 
Purchased or Sold
(Individual item)]]&gt;0,Tbl_Calculator[[#This Row],[Weight of Cotton Fibre
(Kg)]]=0),0,1)</f>
        <v>1</v>
      </c>
      <c r="Q447" s="274"/>
      <c r="R447" s="274"/>
      <c r="S447" s="274"/>
      <c r="T447" s="274"/>
      <c r="U447" s="274"/>
      <c r="V447" s="274"/>
      <c r="W447" s="274"/>
    </row>
    <row r="448" spans="2:23">
      <c r="B448" s="343"/>
      <c r="C448" s="343"/>
      <c r="D448" s="343"/>
      <c r="E448" s="343"/>
      <c r="F448" s="344">
        <f>IFERROR(INDEX(Tbl_ProductList[Product Weight (g)],MATCH(Tbl_Calculator[[#This Row],[Weight Lookup]],Tbl_ProductList[Product Weight Lookup],0)),0)</f>
        <v>0</v>
      </c>
      <c r="G448" s="345"/>
      <c r="H448" s="346"/>
      <c r="I448" s="347"/>
      <c r="J44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48" s="307" t="e">
        <f ca="1">INDEX(INDIRECT("Tbl_metadata[Category Table names]"),MATCH(Tbl_Calculator[[#This Row],[Business Area]],INDIRECT("Tbl_metadata[Types]",0)))</f>
        <v>#N/A</v>
      </c>
      <c r="L448" s="307" t="e">
        <f ca="1">INDEX(INDIRECT("Tbl_metadata[FabricType Table names]"),MATCH(Tbl_Calculator[[#This Row],[Business Area]],INDIRECT("Tbl_metadata[Types]",0)))</f>
        <v>#N/A</v>
      </c>
      <c r="M44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48" s="309">
        <f>IFERROR(INDEX(Tbl_AvgPercCotton[Average % Cotton],MATCH(Tbl_Calculator[[#This Row],[% Cotton in Blend
(Estimated Cotton %)]],Tbl_AvgPercCotton[Blends],0)),0)</f>
        <v>0</v>
      </c>
      <c r="O448" s="307" t="str">
        <f>CONCATENATE(Tbl_Calculator[[#This Row],[Product Category]],"|",Tbl_Calculator[[#This Row],[Product]])</f>
        <v>|</v>
      </c>
      <c r="P448" s="310">
        <f ca="1">IF(AND(Tbl_Calculator[[#This Row],[Number 
Purchased or Sold
(Individual item)]]&gt;0,Tbl_Calculator[[#This Row],[Weight of Cotton Fibre
(Kg)]]=0),0,1)</f>
        <v>1</v>
      </c>
      <c r="Q448" s="274"/>
      <c r="R448" s="274"/>
      <c r="S448" s="274"/>
      <c r="T448" s="274"/>
      <c r="U448" s="274"/>
      <c r="V448" s="274"/>
      <c r="W448" s="274"/>
    </row>
    <row r="449" spans="2:23">
      <c r="B449" s="348"/>
      <c r="C449" s="348"/>
      <c r="D449" s="348"/>
      <c r="E449" s="348"/>
      <c r="F449" s="349">
        <f>IFERROR(INDEX(Tbl_ProductList[Product Weight (g)],MATCH(Tbl_Calculator[[#This Row],[Weight Lookup]],Tbl_ProductList[Product Weight Lookup],0)),0)</f>
        <v>0</v>
      </c>
      <c r="G449" s="350"/>
      <c r="H449" s="351"/>
      <c r="I449" s="352"/>
      <c r="J44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49" s="307" t="e">
        <f ca="1">INDEX(INDIRECT("Tbl_metadata[Category Table names]"),MATCH(Tbl_Calculator[[#This Row],[Business Area]],INDIRECT("Tbl_metadata[Types]",0)))</f>
        <v>#N/A</v>
      </c>
      <c r="L449" s="307" t="e">
        <f ca="1">INDEX(INDIRECT("Tbl_metadata[FabricType Table names]"),MATCH(Tbl_Calculator[[#This Row],[Business Area]],INDIRECT("Tbl_metadata[Types]",0)))</f>
        <v>#N/A</v>
      </c>
      <c r="M44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49" s="309">
        <f>IFERROR(INDEX(Tbl_AvgPercCotton[Average % Cotton],MATCH(Tbl_Calculator[[#This Row],[% Cotton in Blend
(Estimated Cotton %)]],Tbl_AvgPercCotton[Blends],0)),0)</f>
        <v>0</v>
      </c>
      <c r="O449" s="307" t="str">
        <f>CONCATENATE(Tbl_Calculator[[#This Row],[Product Category]],"|",Tbl_Calculator[[#This Row],[Product]])</f>
        <v>|</v>
      </c>
      <c r="P449" s="310">
        <f ca="1">IF(AND(Tbl_Calculator[[#This Row],[Number 
Purchased or Sold
(Individual item)]]&gt;0,Tbl_Calculator[[#This Row],[Weight of Cotton Fibre
(Kg)]]=0),0,1)</f>
        <v>1</v>
      </c>
      <c r="Q449" s="274"/>
      <c r="R449" s="274"/>
      <c r="S449" s="274"/>
      <c r="T449" s="274"/>
      <c r="U449" s="274"/>
      <c r="V449" s="274"/>
      <c r="W449" s="274"/>
    </row>
    <row r="450" spans="2:23">
      <c r="B450" s="343"/>
      <c r="C450" s="343"/>
      <c r="D450" s="343"/>
      <c r="E450" s="343"/>
      <c r="F450" s="344">
        <f>IFERROR(INDEX(Tbl_ProductList[Product Weight (g)],MATCH(Tbl_Calculator[[#This Row],[Weight Lookup]],Tbl_ProductList[Product Weight Lookup],0)),0)</f>
        <v>0</v>
      </c>
      <c r="G450" s="345"/>
      <c r="H450" s="346"/>
      <c r="I450" s="347"/>
      <c r="J45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50" s="307" t="e">
        <f ca="1">INDEX(INDIRECT("Tbl_metadata[Category Table names]"),MATCH(Tbl_Calculator[[#This Row],[Business Area]],INDIRECT("Tbl_metadata[Types]",0)))</f>
        <v>#N/A</v>
      </c>
      <c r="L450" s="307" t="e">
        <f ca="1">INDEX(INDIRECT("Tbl_metadata[FabricType Table names]"),MATCH(Tbl_Calculator[[#This Row],[Business Area]],INDIRECT("Tbl_metadata[Types]",0)))</f>
        <v>#N/A</v>
      </c>
      <c r="M45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50" s="309">
        <f>IFERROR(INDEX(Tbl_AvgPercCotton[Average % Cotton],MATCH(Tbl_Calculator[[#This Row],[% Cotton in Blend
(Estimated Cotton %)]],Tbl_AvgPercCotton[Blends],0)),0)</f>
        <v>0</v>
      </c>
      <c r="O450" s="307" t="str">
        <f>CONCATENATE(Tbl_Calculator[[#This Row],[Product Category]],"|",Tbl_Calculator[[#This Row],[Product]])</f>
        <v>|</v>
      </c>
      <c r="P450" s="310">
        <f ca="1">IF(AND(Tbl_Calculator[[#This Row],[Number 
Purchased or Sold
(Individual item)]]&gt;0,Tbl_Calculator[[#This Row],[Weight of Cotton Fibre
(Kg)]]=0),0,1)</f>
        <v>1</v>
      </c>
      <c r="Q450" s="274"/>
      <c r="R450" s="274"/>
      <c r="S450" s="274"/>
      <c r="T450" s="274"/>
      <c r="U450" s="274"/>
      <c r="V450" s="274"/>
      <c r="W450" s="274"/>
    </row>
    <row r="451" spans="2:23">
      <c r="B451" s="348"/>
      <c r="C451" s="348"/>
      <c r="D451" s="348"/>
      <c r="E451" s="348"/>
      <c r="F451" s="349">
        <f>IFERROR(INDEX(Tbl_ProductList[Product Weight (g)],MATCH(Tbl_Calculator[[#This Row],[Weight Lookup]],Tbl_ProductList[Product Weight Lookup],0)),0)</f>
        <v>0</v>
      </c>
      <c r="G451" s="350"/>
      <c r="H451" s="351"/>
      <c r="I451" s="352"/>
      <c r="J45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51" s="307" t="e">
        <f ca="1">INDEX(INDIRECT("Tbl_metadata[Category Table names]"),MATCH(Tbl_Calculator[[#This Row],[Business Area]],INDIRECT("Tbl_metadata[Types]",0)))</f>
        <v>#N/A</v>
      </c>
      <c r="L451" s="307" t="e">
        <f ca="1">INDEX(INDIRECT("Tbl_metadata[FabricType Table names]"),MATCH(Tbl_Calculator[[#This Row],[Business Area]],INDIRECT("Tbl_metadata[Types]",0)))</f>
        <v>#N/A</v>
      </c>
      <c r="M45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51" s="309">
        <f>IFERROR(INDEX(Tbl_AvgPercCotton[Average % Cotton],MATCH(Tbl_Calculator[[#This Row],[% Cotton in Blend
(Estimated Cotton %)]],Tbl_AvgPercCotton[Blends],0)),0)</f>
        <v>0</v>
      </c>
      <c r="O451" s="307" t="str">
        <f>CONCATENATE(Tbl_Calculator[[#This Row],[Product Category]],"|",Tbl_Calculator[[#This Row],[Product]])</f>
        <v>|</v>
      </c>
      <c r="P451" s="310">
        <f ca="1">IF(AND(Tbl_Calculator[[#This Row],[Number 
Purchased or Sold
(Individual item)]]&gt;0,Tbl_Calculator[[#This Row],[Weight of Cotton Fibre
(Kg)]]=0),0,1)</f>
        <v>1</v>
      </c>
      <c r="Q451" s="274"/>
      <c r="R451" s="274"/>
      <c r="S451" s="274"/>
      <c r="T451" s="274"/>
      <c r="U451" s="274"/>
      <c r="V451" s="274"/>
      <c r="W451" s="274"/>
    </row>
    <row r="452" spans="2:23">
      <c r="B452" s="343"/>
      <c r="C452" s="343"/>
      <c r="D452" s="343"/>
      <c r="E452" s="343"/>
      <c r="F452" s="344">
        <f>IFERROR(INDEX(Tbl_ProductList[Product Weight (g)],MATCH(Tbl_Calculator[[#This Row],[Weight Lookup]],Tbl_ProductList[Product Weight Lookup],0)),0)</f>
        <v>0</v>
      </c>
      <c r="G452" s="345"/>
      <c r="H452" s="346"/>
      <c r="I452" s="347"/>
      <c r="J45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52" s="307" t="e">
        <f ca="1">INDEX(INDIRECT("Tbl_metadata[Category Table names]"),MATCH(Tbl_Calculator[[#This Row],[Business Area]],INDIRECT("Tbl_metadata[Types]",0)))</f>
        <v>#N/A</v>
      </c>
      <c r="L452" s="307" t="e">
        <f ca="1">INDEX(INDIRECT("Tbl_metadata[FabricType Table names]"),MATCH(Tbl_Calculator[[#This Row],[Business Area]],INDIRECT("Tbl_metadata[Types]",0)))</f>
        <v>#N/A</v>
      </c>
      <c r="M45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52" s="309">
        <f>IFERROR(INDEX(Tbl_AvgPercCotton[Average % Cotton],MATCH(Tbl_Calculator[[#This Row],[% Cotton in Blend
(Estimated Cotton %)]],Tbl_AvgPercCotton[Blends],0)),0)</f>
        <v>0</v>
      </c>
      <c r="O452" s="307" t="str">
        <f>CONCATENATE(Tbl_Calculator[[#This Row],[Product Category]],"|",Tbl_Calculator[[#This Row],[Product]])</f>
        <v>|</v>
      </c>
      <c r="P452" s="310">
        <f ca="1">IF(AND(Tbl_Calculator[[#This Row],[Number 
Purchased or Sold
(Individual item)]]&gt;0,Tbl_Calculator[[#This Row],[Weight of Cotton Fibre
(Kg)]]=0),0,1)</f>
        <v>1</v>
      </c>
      <c r="Q452" s="274"/>
      <c r="R452" s="274"/>
      <c r="S452" s="274"/>
      <c r="T452" s="274"/>
      <c r="U452" s="274"/>
      <c r="V452" s="274"/>
      <c r="W452" s="274"/>
    </row>
    <row r="453" spans="2:23">
      <c r="B453" s="348"/>
      <c r="C453" s="348"/>
      <c r="D453" s="348"/>
      <c r="E453" s="348"/>
      <c r="F453" s="349">
        <f>IFERROR(INDEX(Tbl_ProductList[Product Weight (g)],MATCH(Tbl_Calculator[[#This Row],[Weight Lookup]],Tbl_ProductList[Product Weight Lookup],0)),0)</f>
        <v>0</v>
      </c>
      <c r="G453" s="350"/>
      <c r="H453" s="351"/>
      <c r="I453" s="352"/>
      <c r="J45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53" s="307" t="e">
        <f ca="1">INDEX(INDIRECT("Tbl_metadata[Category Table names]"),MATCH(Tbl_Calculator[[#This Row],[Business Area]],INDIRECT("Tbl_metadata[Types]",0)))</f>
        <v>#N/A</v>
      </c>
      <c r="L453" s="307" t="e">
        <f ca="1">INDEX(INDIRECT("Tbl_metadata[FabricType Table names]"),MATCH(Tbl_Calculator[[#This Row],[Business Area]],INDIRECT("Tbl_metadata[Types]",0)))</f>
        <v>#N/A</v>
      </c>
      <c r="M45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53" s="309">
        <f>IFERROR(INDEX(Tbl_AvgPercCotton[Average % Cotton],MATCH(Tbl_Calculator[[#This Row],[% Cotton in Blend
(Estimated Cotton %)]],Tbl_AvgPercCotton[Blends],0)),0)</f>
        <v>0</v>
      </c>
      <c r="O453" s="307" t="str">
        <f>CONCATENATE(Tbl_Calculator[[#This Row],[Product Category]],"|",Tbl_Calculator[[#This Row],[Product]])</f>
        <v>|</v>
      </c>
      <c r="P453" s="310">
        <f ca="1">IF(AND(Tbl_Calculator[[#This Row],[Number 
Purchased or Sold
(Individual item)]]&gt;0,Tbl_Calculator[[#This Row],[Weight of Cotton Fibre
(Kg)]]=0),0,1)</f>
        <v>1</v>
      </c>
      <c r="Q453" s="274"/>
      <c r="R453" s="274"/>
      <c r="S453" s="274"/>
      <c r="T453" s="274"/>
      <c r="U453" s="274"/>
      <c r="V453" s="274"/>
      <c r="W453" s="274"/>
    </row>
    <row r="454" spans="2:23">
      <c r="B454" s="343"/>
      <c r="C454" s="343"/>
      <c r="D454" s="343"/>
      <c r="E454" s="343"/>
      <c r="F454" s="344">
        <f>IFERROR(INDEX(Tbl_ProductList[Product Weight (g)],MATCH(Tbl_Calculator[[#This Row],[Weight Lookup]],Tbl_ProductList[Product Weight Lookup],0)),0)</f>
        <v>0</v>
      </c>
      <c r="G454" s="345"/>
      <c r="H454" s="346"/>
      <c r="I454" s="347"/>
      <c r="J45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54" s="307" t="e">
        <f ca="1">INDEX(INDIRECT("Tbl_metadata[Category Table names]"),MATCH(Tbl_Calculator[[#This Row],[Business Area]],INDIRECT("Tbl_metadata[Types]",0)))</f>
        <v>#N/A</v>
      </c>
      <c r="L454" s="307" t="e">
        <f ca="1">INDEX(INDIRECT("Tbl_metadata[FabricType Table names]"),MATCH(Tbl_Calculator[[#This Row],[Business Area]],INDIRECT("Tbl_metadata[Types]",0)))</f>
        <v>#N/A</v>
      </c>
      <c r="M45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54" s="309">
        <f>IFERROR(INDEX(Tbl_AvgPercCotton[Average % Cotton],MATCH(Tbl_Calculator[[#This Row],[% Cotton in Blend
(Estimated Cotton %)]],Tbl_AvgPercCotton[Blends],0)),0)</f>
        <v>0</v>
      </c>
      <c r="O454" s="307" t="str">
        <f>CONCATENATE(Tbl_Calculator[[#This Row],[Product Category]],"|",Tbl_Calculator[[#This Row],[Product]])</f>
        <v>|</v>
      </c>
      <c r="P454" s="310">
        <f ca="1">IF(AND(Tbl_Calculator[[#This Row],[Number 
Purchased or Sold
(Individual item)]]&gt;0,Tbl_Calculator[[#This Row],[Weight of Cotton Fibre
(Kg)]]=0),0,1)</f>
        <v>1</v>
      </c>
      <c r="Q454" s="274"/>
      <c r="R454" s="274"/>
      <c r="S454" s="274"/>
      <c r="T454" s="274"/>
      <c r="U454" s="274"/>
      <c r="V454" s="274"/>
      <c r="W454" s="274"/>
    </row>
    <row r="455" spans="2:23">
      <c r="B455" s="348"/>
      <c r="C455" s="348"/>
      <c r="D455" s="348"/>
      <c r="E455" s="348"/>
      <c r="F455" s="349">
        <f>IFERROR(INDEX(Tbl_ProductList[Product Weight (g)],MATCH(Tbl_Calculator[[#This Row],[Weight Lookup]],Tbl_ProductList[Product Weight Lookup],0)),0)</f>
        <v>0</v>
      </c>
      <c r="G455" s="350"/>
      <c r="H455" s="351"/>
      <c r="I455" s="352"/>
      <c r="J45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55" s="307" t="e">
        <f ca="1">INDEX(INDIRECT("Tbl_metadata[Category Table names]"),MATCH(Tbl_Calculator[[#This Row],[Business Area]],INDIRECT("Tbl_metadata[Types]",0)))</f>
        <v>#N/A</v>
      </c>
      <c r="L455" s="307" t="e">
        <f ca="1">INDEX(INDIRECT("Tbl_metadata[FabricType Table names]"),MATCH(Tbl_Calculator[[#This Row],[Business Area]],INDIRECT("Tbl_metadata[Types]",0)))</f>
        <v>#N/A</v>
      </c>
      <c r="M45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55" s="309">
        <f>IFERROR(INDEX(Tbl_AvgPercCotton[Average % Cotton],MATCH(Tbl_Calculator[[#This Row],[% Cotton in Blend
(Estimated Cotton %)]],Tbl_AvgPercCotton[Blends],0)),0)</f>
        <v>0</v>
      </c>
      <c r="O455" s="307" t="str">
        <f>CONCATENATE(Tbl_Calculator[[#This Row],[Product Category]],"|",Tbl_Calculator[[#This Row],[Product]])</f>
        <v>|</v>
      </c>
      <c r="P455" s="310">
        <f ca="1">IF(AND(Tbl_Calculator[[#This Row],[Number 
Purchased or Sold
(Individual item)]]&gt;0,Tbl_Calculator[[#This Row],[Weight of Cotton Fibre
(Kg)]]=0),0,1)</f>
        <v>1</v>
      </c>
      <c r="Q455" s="274"/>
      <c r="R455" s="274"/>
      <c r="S455" s="274"/>
      <c r="T455" s="274"/>
      <c r="U455" s="274"/>
      <c r="V455" s="274"/>
      <c r="W455" s="274"/>
    </row>
    <row r="456" spans="2:23">
      <c r="B456" s="343"/>
      <c r="C456" s="343"/>
      <c r="D456" s="343"/>
      <c r="E456" s="343"/>
      <c r="F456" s="344">
        <f>IFERROR(INDEX(Tbl_ProductList[Product Weight (g)],MATCH(Tbl_Calculator[[#This Row],[Weight Lookup]],Tbl_ProductList[Product Weight Lookup],0)),0)</f>
        <v>0</v>
      </c>
      <c r="G456" s="345"/>
      <c r="H456" s="346"/>
      <c r="I456" s="347"/>
      <c r="J45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56" s="307" t="e">
        <f ca="1">INDEX(INDIRECT("Tbl_metadata[Category Table names]"),MATCH(Tbl_Calculator[[#This Row],[Business Area]],INDIRECT("Tbl_metadata[Types]",0)))</f>
        <v>#N/A</v>
      </c>
      <c r="L456" s="307" t="e">
        <f ca="1">INDEX(INDIRECT("Tbl_metadata[FabricType Table names]"),MATCH(Tbl_Calculator[[#This Row],[Business Area]],INDIRECT("Tbl_metadata[Types]",0)))</f>
        <v>#N/A</v>
      </c>
      <c r="M45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56" s="309">
        <f>IFERROR(INDEX(Tbl_AvgPercCotton[Average % Cotton],MATCH(Tbl_Calculator[[#This Row],[% Cotton in Blend
(Estimated Cotton %)]],Tbl_AvgPercCotton[Blends],0)),0)</f>
        <v>0</v>
      </c>
      <c r="O456" s="307" t="str">
        <f>CONCATENATE(Tbl_Calculator[[#This Row],[Product Category]],"|",Tbl_Calculator[[#This Row],[Product]])</f>
        <v>|</v>
      </c>
      <c r="P456" s="310">
        <f ca="1">IF(AND(Tbl_Calculator[[#This Row],[Number 
Purchased or Sold
(Individual item)]]&gt;0,Tbl_Calculator[[#This Row],[Weight of Cotton Fibre
(Kg)]]=0),0,1)</f>
        <v>1</v>
      </c>
      <c r="Q456" s="274"/>
      <c r="R456" s="274"/>
      <c r="S456" s="274"/>
      <c r="T456" s="274"/>
      <c r="U456" s="274"/>
      <c r="V456" s="274"/>
      <c r="W456" s="274"/>
    </row>
    <row r="457" spans="2:23">
      <c r="B457" s="348"/>
      <c r="C457" s="348"/>
      <c r="D457" s="348"/>
      <c r="E457" s="348"/>
      <c r="F457" s="349">
        <f>IFERROR(INDEX(Tbl_ProductList[Product Weight (g)],MATCH(Tbl_Calculator[[#This Row],[Weight Lookup]],Tbl_ProductList[Product Weight Lookup],0)),0)</f>
        <v>0</v>
      </c>
      <c r="G457" s="350"/>
      <c r="H457" s="351"/>
      <c r="I457" s="352"/>
      <c r="J45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57" s="307" t="e">
        <f ca="1">INDEX(INDIRECT("Tbl_metadata[Category Table names]"),MATCH(Tbl_Calculator[[#This Row],[Business Area]],INDIRECT("Tbl_metadata[Types]",0)))</f>
        <v>#N/A</v>
      </c>
      <c r="L457" s="307" t="e">
        <f ca="1">INDEX(INDIRECT("Tbl_metadata[FabricType Table names]"),MATCH(Tbl_Calculator[[#This Row],[Business Area]],INDIRECT("Tbl_metadata[Types]",0)))</f>
        <v>#N/A</v>
      </c>
      <c r="M45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57" s="309">
        <f>IFERROR(INDEX(Tbl_AvgPercCotton[Average % Cotton],MATCH(Tbl_Calculator[[#This Row],[% Cotton in Blend
(Estimated Cotton %)]],Tbl_AvgPercCotton[Blends],0)),0)</f>
        <v>0</v>
      </c>
      <c r="O457" s="307" t="str">
        <f>CONCATENATE(Tbl_Calculator[[#This Row],[Product Category]],"|",Tbl_Calculator[[#This Row],[Product]])</f>
        <v>|</v>
      </c>
      <c r="P457" s="310">
        <f ca="1">IF(AND(Tbl_Calculator[[#This Row],[Number 
Purchased or Sold
(Individual item)]]&gt;0,Tbl_Calculator[[#This Row],[Weight of Cotton Fibre
(Kg)]]=0),0,1)</f>
        <v>1</v>
      </c>
      <c r="Q457" s="274"/>
      <c r="R457" s="274"/>
      <c r="S457" s="274"/>
      <c r="T457" s="274"/>
      <c r="U457" s="274"/>
      <c r="V457" s="274"/>
      <c r="W457" s="274"/>
    </row>
    <row r="458" spans="2:23">
      <c r="B458" s="343"/>
      <c r="C458" s="343"/>
      <c r="D458" s="343"/>
      <c r="E458" s="343"/>
      <c r="F458" s="344">
        <f>IFERROR(INDEX(Tbl_ProductList[Product Weight (g)],MATCH(Tbl_Calculator[[#This Row],[Weight Lookup]],Tbl_ProductList[Product Weight Lookup],0)),0)</f>
        <v>0</v>
      </c>
      <c r="G458" s="345"/>
      <c r="H458" s="346"/>
      <c r="I458" s="347"/>
      <c r="J45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58" s="307" t="e">
        <f ca="1">INDEX(INDIRECT("Tbl_metadata[Category Table names]"),MATCH(Tbl_Calculator[[#This Row],[Business Area]],INDIRECT("Tbl_metadata[Types]",0)))</f>
        <v>#N/A</v>
      </c>
      <c r="L458" s="307" t="e">
        <f ca="1">INDEX(INDIRECT("Tbl_metadata[FabricType Table names]"),MATCH(Tbl_Calculator[[#This Row],[Business Area]],INDIRECT("Tbl_metadata[Types]",0)))</f>
        <v>#N/A</v>
      </c>
      <c r="M45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58" s="309">
        <f>IFERROR(INDEX(Tbl_AvgPercCotton[Average % Cotton],MATCH(Tbl_Calculator[[#This Row],[% Cotton in Blend
(Estimated Cotton %)]],Tbl_AvgPercCotton[Blends],0)),0)</f>
        <v>0</v>
      </c>
      <c r="O458" s="307" t="str">
        <f>CONCATENATE(Tbl_Calculator[[#This Row],[Product Category]],"|",Tbl_Calculator[[#This Row],[Product]])</f>
        <v>|</v>
      </c>
      <c r="P458" s="310">
        <f ca="1">IF(AND(Tbl_Calculator[[#This Row],[Number 
Purchased or Sold
(Individual item)]]&gt;0,Tbl_Calculator[[#This Row],[Weight of Cotton Fibre
(Kg)]]=0),0,1)</f>
        <v>1</v>
      </c>
      <c r="Q458" s="274"/>
      <c r="R458" s="274"/>
      <c r="S458" s="274"/>
      <c r="T458" s="274"/>
      <c r="U458" s="274"/>
      <c r="V458" s="274"/>
      <c r="W458" s="274"/>
    </row>
    <row r="459" spans="2:23">
      <c r="B459" s="348"/>
      <c r="C459" s="348"/>
      <c r="D459" s="348"/>
      <c r="E459" s="348"/>
      <c r="F459" s="349">
        <f>IFERROR(INDEX(Tbl_ProductList[Product Weight (g)],MATCH(Tbl_Calculator[[#This Row],[Weight Lookup]],Tbl_ProductList[Product Weight Lookup],0)),0)</f>
        <v>0</v>
      </c>
      <c r="G459" s="350"/>
      <c r="H459" s="351"/>
      <c r="I459" s="352"/>
      <c r="J45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59" s="307" t="e">
        <f ca="1">INDEX(INDIRECT("Tbl_metadata[Category Table names]"),MATCH(Tbl_Calculator[[#This Row],[Business Area]],INDIRECT("Tbl_metadata[Types]",0)))</f>
        <v>#N/A</v>
      </c>
      <c r="L459" s="307" t="e">
        <f ca="1">INDEX(INDIRECT("Tbl_metadata[FabricType Table names]"),MATCH(Tbl_Calculator[[#This Row],[Business Area]],INDIRECT("Tbl_metadata[Types]",0)))</f>
        <v>#N/A</v>
      </c>
      <c r="M45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59" s="309">
        <f>IFERROR(INDEX(Tbl_AvgPercCotton[Average % Cotton],MATCH(Tbl_Calculator[[#This Row],[% Cotton in Blend
(Estimated Cotton %)]],Tbl_AvgPercCotton[Blends],0)),0)</f>
        <v>0</v>
      </c>
      <c r="O459" s="307" t="str">
        <f>CONCATENATE(Tbl_Calculator[[#This Row],[Product Category]],"|",Tbl_Calculator[[#This Row],[Product]])</f>
        <v>|</v>
      </c>
      <c r="P459" s="310">
        <f ca="1">IF(AND(Tbl_Calculator[[#This Row],[Number 
Purchased or Sold
(Individual item)]]&gt;0,Tbl_Calculator[[#This Row],[Weight of Cotton Fibre
(Kg)]]=0),0,1)</f>
        <v>1</v>
      </c>
      <c r="Q459" s="274"/>
      <c r="R459" s="274"/>
      <c r="S459" s="274"/>
      <c r="T459" s="274"/>
      <c r="U459" s="274"/>
      <c r="V459" s="274"/>
      <c r="W459" s="274"/>
    </row>
    <row r="460" spans="2:23">
      <c r="B460" s="343"/>
      <c r="C460" s="343"/>
      <c r="D460" s="343"/>
      <c r="E460" s="343"/>
      <c r="F460" s="344">
        <f>IFERROR(INDEX(Tbl_ProductList[Product Weight (g)],MATCH(Tbl_Calculator[[#This Row],[Weight Lookup]],Tbl_ProductList[Product Weight Lookup],0)),0)</f>
        <v>0</v>
      </c>
      <c r="G460" s="345"/>
      <c r="H460" s="346"/>
      <c r="I460" s="347"/>
      <c r="J46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60" s="307" t="e">
        <f ca="1">INDEX(INDIRECT("Tbl_metadata[Category Table names]"),MATCH(Tbl_Calculator[[#This Row],[Business Area]],INDIRECT("Tbl_metadata[Types]",0)))</f>
        <v>#N/A</v>
      </c>
      <c r="L460" s="307" t="e">
        <f ca="1">INDEX(INDIRECT("Tbl_metadata[FabricType Table names]"),MATCH(Tbl_Calculator[[#This Row],[Business Area]],INDIRECT("Tbl_metadata[Types]",0)))</f>
        <v>#N/A</v>
      </c>
      <c r="M46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60" s="309">
        <f>IFERROR(INDEX(Tbl_AvgPercCotton[Average % Cotton],MATCH(Tbl_Calculator[[#This Row],[% Cotton in Blend
(Estimated Cotton %)]],Tbl_AvgPercCotton[Blends],0)),0)</f>
        <v>0</v>
      </c>
      <c r="O460" s="307" t="str">
        <f>CONCATENATE(Tbl_Calculator[[#This Row],[Product Category]],"|",Tbl_Calculator[[#This Row],[Product]])</f>
        <v>|</v>
      </c>
      <c r="P460" s="310">
        <f ca="1">IF(AND(Tbl_Calculator[[#This Row],[Number 
Purchased or Sold
(Individual item)]]&gt;0,Tbl_Calculator[[#This Row],[Weight of Cotton Fibre
(Kg)]]=0),0,1)</f>
        <v>1</v>
      </c>
      <c r="Q460" s="274"/>
      <c r="R460" s="274"/>
      <c r="S460" s="274"/>
      <c r="T460" s="274"/>
      <c r="U460" s="274"/>
      <c r="V460" s="274"/>
      <c r="W460" s="274"/>
    </row>
    <row r="461" spans="2:23">
      <c r="B461" s="348"/>
      <c r="C461" s="348"/>
      <c r="D461" s="348"/>
      <c r="E461" s="348"/>
      <c r="F461" s="349">
        <f>IFERROR(INDEX(Tbl_ProductList[Product Weight (g)],MATCH(Tbl_Calculator[[#This Row],[Weight Lookup]],Tbl_ProductList[Product Weight Lookup],0)),0)</f>
        <v>0</v>
      </c>
      <c r="G461" s="350"/>
      <c r="H461" s="351"/>
      <c r="I461" s="352"/>
      <c r="J46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61" s="307" t="e">
        <f ca="1">INDEX(INDIRECT("Tbl_metadata[Category Table names]"),MATCH(Tbl_Calculator[[#This Row],[Business Area]],INDIRECT("Tbl_metadata[Types]",0)))</f>
        <v>#N/A</v>
      </c>
      <c r="L461" s="307" t="e">
        <f ca="1">INDEX(INDIRECT("Tbl_metadata[FabricType Table names]"),MATCH(Tbl_Calculator[[#This Row],[Business Area]],INDIRECT("Tbl_metadata[Types]",0)))</f>
        <v>#N/A</v>
      </c>
      <c r="M46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61" s="309">
        <f>IFERROR(INDEX(Tbl_AvgPercCotton[Average % Cotton],MATCH(Tbl_Calculator[[#This Row],[% Cotton in Blend
(Estimated Cotton %)]],Tbl_AvgPercCotton[Blends],0)),0)</f>
        <v>0</v>
      </c>
      <c r="O461" s="307" t="str">
        <f>CONCATENATE(Tbl_Calculator[[#This Row],[Product Category]],"|",Tbl_Calculator[[#This Row],[Product]])</f>
        <v>|</v>
      </c>
      <c r="P461" s="310">
        <f ca="1">IF(AND(Tbl_Calculator[[#This Row],[Number 
Purchased or Sold
(Individual item)]]&gt;0,Tbl_Calculator[[#This Row],[Weight of Cotton Fibre
(Kg)]]=0),0,1)</f>
        <v>1</v>
      </c>
      <c r="Q461" s="274"/>
      <c r="R461" s="274"/>
      <c r="S461" s="274"/>
      <c r="T461" s="274"/>
      <c r="U461" s="274"/>
      <c r="V461" s="274"/>
      <c r="W461" s="274"/>
    </row>
    <row r="462" spans="2:23">
      <c r="B462" s="343"/>
      <c r="C462" s="343"/>
      <c r="D462" s="343"/>
      <c r="E462" s="343"/>
      <c r="F462" s="344">
        <f>IFERROR(INDEX(Tbl_ProductList[Product Weight (g)],MATCH(Tbl_Calculator[[#This Row],[Weight Lookup]],Tbl_ProductList[Product Weight Lookup],0)),0)</f>
        <v>0</v>
      </c>
      <c r="G462" s="345"/>
      <c r="H462" s="346"/>
      <c r="I462" s="347"/>
      <c r="J46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62" s="307" t="e">
        <f ca="1">INDEX(INDIRECT("Tbl_metadata[Category Table names]"),MATCH(Tbl_Calculator[[#This Row],[Business Area]],INDIRECT("Tbl_metadata[Types]",0)))</f>
        <v>#N/A</v>
      </c>
      <c r="L462" s="307" t="e">
        <f ca="1">INDEX(INDIRECT("Tbl_metadata[FabricType Table names]"),MATCH(Tbl_Calculator[[#This Row],[Business Area]],INDIRECT("Tbl_metadata[Types]",0)))</f>
        <v>#N/A</v>
      </c>
      <c r="M46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62" s="309">
        <f>IFERROR(INDEX(Tbl_AvgPercCotton[Average % Cotton],MATCH(Tbl_Calculator[[#This Row],[% Cotton in Blend
(Estimated Cotton %)]],Tbl_AvgPercCotton[Blends],0)),0)</f>
        <v>0</v>
      </c>
      <c r="O462" s="307" t="str">
        <f>CONCATENATE(Tbl_Calculator[[#This Row],[Product Category]],"|",Tbl_Calculator[[#This Row],[Product]])</f>
        <v>|</v>
      </c>
      <c r="P462" s="310">
        <f ca="1">IF(AND(Tbl_Calculator[[#This Row],[Number 
Purchased or Sold
(Individual item)]]&gt;0,Tbl_Calculator[[#This Row],[Weight of Cotton Fibre
(Kg)]]=0),0,1)</f>
        <v>1</v>
      </c>
      <c r="Q462" s="274"/>
      <c r="R462" s="274"/>
      <c r="S462" s="274"/>
      <c r="T462" s="274"/>
      <c r="U462" s="274"/>
      <c r="V462" s="274"/>
      <c r="W462" s="274"/>
    </row>
    <row r="463" spans="2:23">
      <c r="B463" s="348"/>
      <c r="C463" s="348"/>
      <c r="D463" s="348"/>
      <c r="E463" s="348"/>
      <c r="F463" s="349">
        <f>IFERROR(INDEX(Tbl_ProductList[Product Weight (g)],MATCH(Tbl_Calculator[[#This Row],[Weight Lookup]],Tbl_ProductList[Product Weight Lookup],0)),0)</f>
        <v>0</v>
      </c>
      <c r="G463" s="350"/>
      <c r="H463" s="351"/>
      <c r="I463" s="352"/>
      <c r="J46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63" s="307" t="e">
        <f ca="1">INDEX(INDIRECT("Tbl_metadata[Category Table names]"),MATCH(Tbl_Calculator[[#This Row],[Business Area]],INDIRECT("Tbl_metadata[Types]",0)))</f>
        <v>#N/A</v>
      </c>
      <c r="L463" s="307" t="e">
        <f ca="1">INDEX(INDIRECT("Tbl_metadata[FabricType Table names]"),MATCH(Tbl_Calculator[[#This Row],[Business Area]],INDIRECT("Tbl_metadata[Types]",0)))</f>
        <v>#N/A</v>
      </c>
      <c r="M46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63" s="309">
        <f>IFERROR(INDEX(Tbl_AvgPercCotton[Average % Cotton],MATCH(Tbl_Calculator[[#This Row],[% Cotton in Blend
(Estimated Cotton %)]],Tbl_AvgPercCotton[Blends],0)),0)</f>
        <v>0</v>
      </c>
      <c r="O463" s="307" t="str">
        <f>CONCATENATE(Tbl_Calculator[[#This Row],[Product Category]],"|",Tbl_Calculator[[#This Row],[Product]])</f>
        <v>|</v>
      </c>
      <c r="P463" s="310">
        <f ca="1">IF(AND(Tbl_Calculator[[#This Row],[Number 
Purchased or Sold
(Individual item)]]&gt;0,Tbl_Calculator[[#This Row],[Weight of Cotton Fibre
(Kg)]]=0),0,1)</f>
        <v>1</v>
      </c>
      <c r="Q463" s="274"/>
      <c r="R463" s="274"/>
      <c r="S463" s="274"/>
      <c r="T463" s="274"/>
      <c r="U463" s="274"/>
      <c r="V463" s="274"/>
      <c r="W463" s="274"/>
    </row>
    <row r="464" spans="2:23">
      <c r="B464" s="343"/>
      <c r="C464" s="343"/>
      <c r="D464" s="343"/>
      <c r="E464" s="343"/>
      <c r="F464" s="344">
        <f>IFERROR(INDEX(Tbl_ProductList[Product Weight (g)],MATCH(Tbl_Calculator[[#This Row],[Weight Lookup]],Tbl_ProductList[Product Weight Lookup],0)),0)</f>
        <v>0</v>
      </c>
      <c r="G464" s="345"/>
      <c r="H464" s="346"/>
      <c r="I464" s="347"/>
      <c r="J46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64" s="307" t="e">
        <f ca="1">INDEX(INDIRECT("Tbl_metadata[Category Table names]"),MATCH(Tbl_Calculator[[#This Row],[Business Area]],INDIRECT("Tbl_metadata[Types]",0)))</f>
        <v>#N/A</v>
      </c>
      <c r="L464" s="307" t="e">
        <f ca="1">INDEX(INDIRECT("Tbl_metadata[FabricType Table names]"),MATCH(Tbl_Calculator[[#This Row],[Business Area]],INDIRECT("Tbl_metadata[Types]",0)))</f>
        <v>#N/A</v>
      </c>
      <c r="M46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64" s="309">
        <f>IFERROR(INDEX(Tbl_AvgPercCotton[Average % Cotton],MATCH(Tbl_Calculator[[#This Row],[% Cotton in Blend
(Estimated Cotton %)]],Tbl_AvgPercCotton[Blends],0)),0)</f>
        <v>0</v>
      </c>
      <c r="O464" s="307" t="str">
        <f>CONCATENATE(Tbl_Calculator[[#This Row],[Product Category]],"|",Tbl_Calculator[[#This Row],[Product]])</f>
        <v>|</v>
      </c>
      <c r="P464" s="310">
        <f ca="1">IF(AND(Tbl_Calculator[[#This Row],[Number 
Purchased or Sold
(Individual item)]]&gt;0,Tbl_Calculator[[#This Row],[Weight of Cotton Fibre
(Kg)]]=0),0,1)</f>
        <v>1</v>
      </c>
      <c r="Q464" s="274"/>
      <c r="R464" s="274"/>
      <c r="S464" s="274"/>
      <c r="T464" s="274"/>
      <c r="U464" s="274"/>
      <c r="V464" s="274"/>
      <c r="W464" s="274"/>
    </row>
    <row r="465" spans="2:23">
      <c r="B465" s="348"/>
      <c r="C465" s="348"/>
      <c r="D465" s="348"/>
      <c r="E465" s="348"/>
      <c r="F465" s="349">
        <f>IFERROR(INDEX(Tbl_ProductList[Product Weight (g)],MATCH(Tbl_Calculator[[#This Row],[Weight Lookup]],Tbl_ProductList[Product Weight Lookup],0)),0)</f>
        <v>0</v>
      </c>
      <c r="G465" s="350"/>
      <c r="H465" s="351"/>
      <c r="I465" s="352"/>
      <c r="J46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65" s="307" t="e">
        <f ca="1">INDEX(INDIRECT("Tbl_metadata[Category Table names]"),MATCH(Tbl_Calculator[[#This Row],[Business Area]],INDIRECT("Tbl_metadata[Types]",0)))</f>
        <v>#N/A</v>
      </c>
      <c r="L465" s="307" t="e">
        <f ca="1">INDEX(INDIRECT("Tbl_metadata[FabricType Table names]"),MATCH(Tbl_Calculator[[#This Row],[Business Area]],INDIRECT("Tbl_metadata[Types]",0)))</f>
        <v>#N/A</v>
      </c>
      <c r="M46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65" s="309">
        <f>IFERROR(INDEX(Tbl_AvgPercCotton[Average % Cotton],MATCH(Tbl_Calculator[[#This Row],[% Cotton in Blend
(Estimated Cotton %)]],Tbl_AvgPercCotton[Blends],0)),0)</f>
        <v>0</v>
      </c>
      <c r="O465" s="307" t="str">
        <f>CONCATENATE(Tbl_Calculator[[#This Row],[Product Category]],"|",Tbl_Calculator[[#This Row],[Product]])</f>
        <v>|</v>
      </c>
      <c r="P465" s="310">
        <f ca="1">IF(AND(Tbl_Calculator[[#This Row],[Number 
Purchased or Sold
(Individual item)]]&gt;0,Tbl_Calculator[[#This Row],[Weight of Cotton Fibre
(Kg)]]=0),0,1)</f>
        <v>1</v>
      </c>
      <c r="Q465" s="274"/>
      <c r="R465" s="274"/>
      <c r="S465" s="274"/>
      <c r="T465" s="274"/>
      <c r="U465" s="274"/>
      <c r="V465" s="274"/>
      <c r="W465" s="274"/>
    </row>
    <row r="466" spans="2:23">
      <c r="B466" s="343"/>
      <c r="C466" s="343"/>
      <c r="D466" s="343"/>
      <c r="E466" s="343"/>
      <c r="F466" s="344">
        <f>IFERROR(INDEX(Tbl_ProductList[Product Weight (g)],MATCH(Tbl_Calculator[[#This Row],[Weight Lookup]],Tbl_ProductList[Product Weight Lookup],0)),0)</f>
        <v>0</v>
      </c>
      <c r="G466" s="345"/>
      <c r="H466" s="346"/>
      <c r="I466" s="347"/>
      <c r="J46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66" s="307" t="e">
        <f ca="1">INDEX(INDIRECT("Tbl_metadata[Category Table names]"),MATCH(Tbl_Calculator[[#This Row],[Business Area]],INDIRECT("Tbl_metadata[Types]",0)))</f>
        <v>#N/A</v>
      </c>
      <c r="L466" s="307" t="e">
        <f ca="1">INDEX(INDIRECT("Tbl_metadata[FabricType Table names]"),MATCH(Tbl_Calculator[[#This Row],[Business Area]],INDIRECT("Tbl_metadata[Types]",0)))</f>
        <v>#N/A</v>
      </c>
      <c r="M46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66" s="309">
        <f>IFERROR(INDEX(Tbl_AvgPercCotton[Average % Cotton],MATCH(Tbl_Calculator[[#This Row],[% Cotton in Blend
(Estimated Cotton %)]],Tbl_AvgPercCotton[Blends],0)),0)</f>
        <v>0</v>
      </c>
      <c r="O466" s="307" t="str">
        <f>CONCATENATE(Tbl_Calculator[[#This Row],[Product Category]],"|",Tbl_Calculator[[#This Row],[Product]])</f>
        <v>|</v>
      </c>
      <c r="P466" s="310">
        <f ca="1">IF(AND(Tbl_Calculator[[#This Row],[Number 
Purchased or Sold
(Individual item)]]&gt;0,Tbl_Calculator[[#This Row],[Weight of Cotton Fibre
(Kg)]]=0),0,1)</f>
        <v>1</v>
      </c>
      <c r="Q466" s="274"/>
      <c r="R466" s="274"/>
      <c r="S466" s="274"/>
      <c r="T466" s="274"/>
      <c r="U466" s="274"/>
      <c r="V466" s="274"/>
      <c r="W466" s="274"/>
    </row>
    <row r="467" spans="2:23">
      <c r="B467" s="348"/>
      <c r="C467" s="348"/>
      <c r="D467" s="348"/>
      <c r="E467" s="348"/>
      <c r="F467" s="349">
        <f>IFERROR(INDEX(Tbl_ProductList[Product Weight (g)],MATCH(Tbl_Calculator[[#This Row],[Weight Lookup]],Tbl_ProductList[Product Weight Lookup],0)),0)</f>
        <v>0</v>
      </c>
      <c r="G467" s="350"/>
      <c r="H467" s="351"/>
      <c r="I467" s="352"/>
      <c r="J46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67" s="311" t="e">
        <f ca="1">INDEX(INDIRECT("Tbl_metadata[Category Table names]"),MATCH(Tbl_Calculator[[#This Row],[Business Area]],INDIRECT("Tbl_metadata[Types]",0)))</f>
        <v>#N/A</v>
      </c>
      <c r="L467" s="311" t="e">
        <f ca="1">INDEX(INDIRECT("Tbl_metadata[FabricType Table names]"),MATCH(Tbl_Calculator[[#This Row],[Business Area]],INDIRECT("Tbl_metadata[Types]",0)))</f>
        <v>#N/A</v>
      </c>
      <c r="M46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67" s="312">
        <f>IFERROR(INDEX(Tbl_AvgPercCotton[Average % Cotton],MATCH(Tbl_Calculator[[#This Row],[% Cotton in Blend
(Estimated Cotton %)]],Tbl_AvgPercCotton[Blends],0)),0)</f>
        <v>0</v>
      </c>
      <c r="O467" s="311" t="str">
        <f>CONCATENATE(Tbl_Calculator[[#This Row],[Product Category]],"|",Tbl_Calculator[[#This Row],[Product]])</f>
        <v>|</v>
      </c>
      <c r="P467" s="310">
        <f ca="1">IF(AND(Tbl_Calculator[[#This Row],[Number 
Purchased or Sold
(Individual item)]]&gt;0,Tbl_Calculator[[#This Row],[Weight of Cotton Fibre
(Kg)]]=0),0,1)</f>
        <v>1</v>
      </c>
      <c r="Q467" s="274"/>
      <c r="R467" s="274"/>
      <c r="S467" s="274"/>
      <c r="T467" s="274"/>
      <c r="U467" s="274"/>
      <c r="V467" s="274"/>
      <c r="W467" s="274"/>
    </row>
    <row r="468" spans="2:23">
      <c r="B468" s="343"/>
      <c r="C468" s="343"/>
      <c r="D468" s="343"/>
      <c r="E468" s="343"/>
      <c r="F468" s="344">
        <f>IFERROR(INDEX(Tbl_ProductList[Product Weight (g)],MATCH(Tbl_Calculator[[#This Row],[Weight Lookup]],Tbl_ProductList[Product Weight Lookup],0)),0)</f>
        <v>0</v>
      </c>
      <c r="G468" s="345"/>
      <c r="H468" s="346"/>
      <c r="I468" s="347"/>
      <c r="J46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68" s="311" t="e">
        <f ca="1">INDEX(INDIRECT("Tbl_metadata[Category Table names]"),MATCH(Tbl_Calculator[[#This Row],[Business Area]],INDIRECT("Tbl_metadata[Types]",0)))</f>
        <v>#N/A</v>
      </c>
      <c r="L468" s="311" t="e">
        <f ca="1">INDEX(INDIRECT("Tbl_metadata[FabricType Table names]"),MATCH(Tbl_Calculator[[#This Row],[Business Area]],INDIRECT("Tbl_metadata[Types]",0)))</f>
        <v>#N/A</v>
      </c>
      <c r="M46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68" s="312">
        <f>IFERROR(INDEX(Tbl_AvgPercCotton[Average % Cotton],MATCH(Tbl_Calculator[[#This Row],[% Cotton in Blend
(Estimated Cotton %)]],Tbl_AvgPercCotton[Blends],0)),0)</f>
        <v>0</v>
      </c>
      <c r="O468" s="311" t="str">
        <f>CONCATENATE(Tbl_Calculator[[#This Row],[Product Category]],"|",Tbl_Calculator[[#This Row],[Product]])</f>
        <v>|</v>
      </c>
      <c r="P468" s="310">
        <f ca="1">IF(AND(Tbl_Calculator[[#This Row],[Number 
Purchased or Sold
(Individual item)]]&gt;0,Tbl_Calculator[[#This Row],[Weight of Cotton Fibre
(Kg)]]=0),0,1)</f>
        <v>1</v>
      </c>
      <c r="Q468" s="274"/>
      <c r="R468" s="274"/>
      <c r="S468" s="274"/>
      <c r="T468" s="274"/>
      <c r="U468" s="274"/>
      <c r="V468" s="274"/>
      <c r="W468" s="274"/>
    </row>
    <row r="469" spans="2:23">
      <c r="B469" s="348"/>
      <c r="C469" s="348"/>
      <c r="D469" s="348"/>
      <c r="E469" s="348"/>
      <c r="F469" s="349">
        <f>IFERROR(INDEX(Tbl_ProductList[Product Weight (g)],MATCH(Tbl_Calculator[[#This Row],[Weight Lookup]],Tbl_ProductList[Product Weight Lookup],0)),0)</f>
        <v>0</v>
      </c>
      <c r="G469" s="350"/>
      <c r="H469" s="351"/>
      <c r="I469" s="352"/>
      <c r="J46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69" s="311" t="e">
        <f ca="1">INDEX(INDIRECT("Tbl_metadata[Category Table names]"),MATCH(Tbl_Calculator[[#This Row],[Business Area]],INDIRECT("Tbl_metadata[Types]",0)))</f>
        <v>#N/A</v>
      </c>
      <c r="L469" s="311" t="e">
        <f ca="1">INDEX(INDIRECT("Tbl_metadata[FabricType Table names]"),MATCH(Tbl_Calculator[[#This Row],[Business Area]],INDIRECT("Tbl_metadata[Types]",0)))</f>
        <v>#N/A</v>
      </c>
      <c r="M46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69" s="312">
        <f>IFERROR(INDEX(Tbl_AvgPercCotton[Average % Cotton],MATCH(Tbl_Calculator[[#This Row],[% Cotton in Blend
(Estimated Cotton %)]],Tbl_AvgPercCotton[Blends],0)),0)</f>
        <v>0</v>
      </c>
      <c r="O469" s="311" t="str">
        <f>CONCATENATE(Tbl_Calculator[[#This Row],[Product Category]],"|",Tbl_Calculator[[#This Row],[Product]])</f>
        <v>|</v>
      </c>
      <c r="P469" s="310">
        <f ca="1">IF(AND(Tbl_Calculator[[#This Row],[Number 
Purchased or Sold
(Individual item)]]&gt;0,Tbl_Calculator[[#This Row],[Weight of Cotton Fibre
(Kg)]]=0),0,1)</f>
        <v>1</v>
      </c>
      <c r="Q469" s="274"/>
      <c r="R469" s="274"/>
      <c r="S469" s="274"/>
      <c r="T469" s="274"/>
      <c r="U469" s="274"/>
      <c r="V469" s="274"/>
      <c r="W469" s="274"/>
    </row>
    <row r="470" spans="2:23">
      <c r="B470" s="343"/>
      <c r="C470" s="343"/>
      <c r="D470" s="343"/>
      <c r="E470" s="343"/>
      <c r="F470" s="344">
        <f>IFERROR(INDEX(Tbl_ProductList[Product Weight (g)],MATCH(Tbl_Calculator[[#This Row],[Weight Lookup]],Tbl_ProductList[Product Weight Lookup],0)),0)</f>
        <v>0</v>
      </c>
      <c r="G470" s="345"/>
      <c r="H470" s="346"/>
      <c r="I470" s="347"/>
      <c r="J47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70" s="311" t="e">
        <f ca="1">INDEX(INDIRECT("Tbl_metadata[Category Table names]"),MATCH(Tbl_Calculator[[#This Row],[Business Area]],INDIRECT("Tbl_metadata[Types]",0)))</f>
        <v>#N/A</v>
      </c>
      <c r="L470" s="311" t="e">
        <f ca="1">INDEX(INDIRECT("Tbl_metadata[FabricType Table names]"),MATCH(Tbl_Calculator[[#This Row],[Business Area]],INDIRECT("Tbl_metadata[Types]",0)))</f>
        <v>#N/A</v>
      </c>
      <c r="M47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70" s="312">
        <f>IFERROR(INDEX(Tbl_AvgPercCotton[Average % Cotton],MATCH(Tbl_Calculator[[#This Row],[% Cotton in Blend
(Estimated Cotton %)]],Tbl_AvgPercCotton[Blends],0)),0)</f>
        <v>0</v>
      </c>
      <c r="O470" s="311" t="str">
        <f>CONCATENATE(Tbl_Calculator[[#This Row],[Product Category]],"|",Tbl_Calculator[[#This Row],[Product]])</f>
        <v>|</v>
      </c>
      <c r="P470" s="310">
        <f ca="1">IF(AND(Tbl_Calculator[[#This Row],[Number 
Purchased or Sold
(Individual item)]]&gt;0,Tbl_Calculator[[#This Row],[Weight of Cotton Fibre
(Kg)]]=0),0,1)</f>
        <v>1</v>
      </c>
      <c r="Q470" s="274"/>
      <c r="R470" s="274"/>
      <c r="S470" s="274"/>
      <c r="T470" s="274"/>
      <c r="U470" s="274"/>
      <c r="V470" s="274"/>
      <c r="W470" s="274"/>
    </row>
    <row r="471" spans="2:23">
      <c r="B471" s="348"/>
      <c r="C471" s="348"/>
      <c r="D471" s="348"/>
      <c r="E471" s="348"/>
      <c r="F471" s="349">
        <f>IFERROR(INDEX(Tbl_ProductList[Product Weight (g)],MATCH(Tbl_Calculator[[#This Row],[Weight Lookup]],Tbl_ProductList[Product Weight Lookup],0)),0)</f>
        <v>0</v>
      </c>
      <c r="G471" s="350"/>
      <c r="H471" s="351"/>
      <c r="I471" s="352"/>
      <c r="J47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71" s="311" t="e">
        <f ca="1">INDEX(INDIRECT("Tbl_metadata[Category Table names]"),MATCH(Tbl_Calculator[[#This Row],[Business Area]],INDIRECT("Tbl_metadata[Types]",0)))</f>
        <v>#N/A</v>
      </c>
      <c r="L471" s="311" t="e">
        <f ca="1">INDEX(INDIRECT("Tbl_metadata[FabricType Table names]"),MATCH(Tbl_Calculator[[#This Row],[Business Area]],INDIRECT("Tbl_metadata[Types]",0)))</f>
        <v>#N/A</v>
      </c>
      <c r="M47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71" s="312">
        <f>IFERROR(INDEX(Tbl_AvgPercCotton[Average % Cotton],MATCH(Tbl_Calculator[[#This Row],[% Cotton in Blend
(Estimated Cotton %)]],Tbl_AvgPercCotton[Blends],0)),0)</f>
        <v>0</v>
      </c>
      <c r="O471" s="311" t="str">
        <f>CONCATENATE(Tbl_Calculator[[#This Row],[Product Category]],"|",Tbl_Calculator[[#This Row],[Product]])</f>
        <v>|</v>
      </c>
      <c r="P471" s="310">
        <f ca="1">IF(AND(Tbl_Calculator[[#This Row],[Number 
Purchased or Sold
(Individual item)]]&gt;0,Tbl_Calculator[[#This Row],[Weight of Cotton Fibre
(Kg)]]=0),0,1)</f>
        <v>1</v>
      </c>
      <c r="Q471" s="274"/>
      <c r="R471" s="274"/>
      <c r="S471" s="274"/>
      <c r="T471" s="274"/>
      <c r="U471" s="274"/>
      <c r="V471" s="274"/>
      <c r="W471" s="274"/>
    </row>
    <row r="472" spans="2:23">
      <c r="B472" s="343"/>
      <c r="C472" s="343"/>
      <c r="D472" s="343"/>
      <c r="E472" s="343"/>
      <c r="F472" s="344">
        <f>IFERROR(INDEX(Tbl_ProductList[Product Weight (g)],MATCH(Tbl_Calculator[[#This Row],[Weight Lookup]],Tbl_ProductList[Product Weight Lookup],0)),0)</f>
        <v>0</v>
      </c>
      <c r="G472" s="345"/>
      <c r="H472" s="346"/>
      <c r="I472" s="347"/>
      <c r="J47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72" s="311" t="e">
        <f ca="1">INDEX(INDIRECT("Tbl_metadata[Category Table names]"),MATCH(Tbl_Calculator[[#This Row],[Business Area]],INDIRECT("Tbl_metadata[Types]",0)))</f>
        <v>#N/A</v>
      </c>
      <c r="L472" s="311" t="e">
        <f ca="1">INDEX(INDIRECT("Tbl_metadata[FabricType Table names]"),MATCH(Tbl_Calculator[[#This Row],[Business Area]],INDIRECT("Tbl_metadata[Types]",0)))</f>
        <v>#N/A</v>
      </c>
      <c r="M47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72" s="312">
        <f>IFERROR(INDEX(Tbl_AvgPercCotton[Average % Cotton],MATCH(Tbl_Calculator[[#This Row],[% Cotton in Blend
(Estimated Cotton %)]],Tbl_AvgPercCotton[Blends],0)),0)</f>
        <v>0</v>
      </c>
      <c r="O472" s="311" t="str">
        <f>CONCATENATE(Tbl_Calculator[[#This Row],[Product Category]],"|",Tbl_Calculator[[#This Row],[Product]])</f>
        <v>|</v>
      </c>
      <c r="P472" s="310">
        <f ca="1">IF(AND(Tbl_Calculator[[#This Row],[Number 
Purchased or Sold
(Individual item)]]&gt;0,Tbl_Calculator[[#This Row],[Weight of Cotton Fibre
(Kg)]]=0),0,1)</f>
        <v>1</v>
      </c>
      <c r="Q472" s="274"/>
      <c r="R472" s="274"/>
      <c r="S472" s="274"/>
      <c r="T472" s="274"/>
      <c r="U472" s="274"/>
      <c r="V472" s="274"/>
      <c r="W472" s="274"/>
    </row>
    <row r="473" spans="2:23">
      <c r="B473" s="348"/>
      <c r="C473" s="348"/>
      <c r="D473" s="348"/>
      <c r="E473" s="348"/>
      <c r="F473" s="349">
        <f>IFERROR(INDEX(Tbl_ProductList[Product Weight (g)],MATCH(Tbl_Calculator[[#This Row],[Weight Lookup]],Tbl_ProductList[Product Weight Lookup],0)),0)</f>
        <v>0</v>
      </c>
      <c r="G473" s="350"/>
      <c r="H473" s="351"/>
      <c r="I473" s="352"/>
      <c r="J47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73" s="311" t="e">
        <f ca="1">INDEX(INDIRECT("Tbl_metadata[Category Table names]"),MATCH(Tbl_Calculator[[#This Row],[Business Area]],INDIRECT("Tbl_metadata[Types]",0)))</f>
        <v>#N/A</v>
      </c>
      <c r="L473" s="311" t="e">
        <f ca="1">INDEX(INDIRECT("Tbl_metadata[FabricType Table names]"),MATCH(Tbl_Calculator[[#This Row],[Business Area]],INDIRECT("Tbl_metadata[Types]",0)))</f>
        <v>#N/A</v>
      </c>
      <c r="M47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73" s="312">
        <f>IFERROR(INDEX(Tbl_AvgPercCotton[Average % Cotton],MATCH(Tbl_Calculator[[#This Row],[% Cotton in Blend
(Estimated Cotton %)]],Tbl_AvgPercCotton[Blends],0)),0)</f>
        <v>0</v>
      </c>
      <c r="O473" s="311" t="str">
        <f>CONCATENATE(Tbl_Calculator[[#This Row],[Product Category]],"|",Tbl_Calculator[[#This Row],[Product]])</f>
        <v>|</v>
      </c>
      <c r="P473" s="310">
        <f ca="1">IF(AND(Tbl_Calculator[[#This Row],[Number 
Purchased or Sold
(Individual item)]]&gt;0,Tbl_Calculator[[#This Row],[Weight of Cotton Fibre
(Kg)]]=0),0,1)</f>
        <v>1</v>
      </c>
      <c r="Q473" s="274"/>
      <c r="R473" s="274"/>
      <c r="S473" s="274"/>
      <c r="T473" s="274"/>
      <c r="U473" s="274"/>
      <c r="V473" s="274"/>
      <c r="W473" s="274"/>
    </row>
    <row r="474" spans="2:23">
      <c r="B474" s="343"/>
      <c r="C474" s="343"/>
      <c r="D474" s="343"/>
      <c r="E474" s="343"/>
      <c r="F474" s="344">
        <f>IFERROR(INDEX(Tbl_ProductList[Product Weight (g)],MATCH(Tbl_Calculator[[#This Row],[Weight Lookup]],Tbl_ProductList[Product Weight Lookup],0)),0)</f>
        <v>0</v>
      </c>
      <c r="G474" s="345"/>
      <c r="H474" s="346"/>
      <c r="I474" s="347"/>
      <c r="J47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74" s="311" t="e">
        <f ca="1">INDEX(INDIRECT("Tbl_metadata[Category Table names]"),MATCH(Tbl_Calculator[[#This Row],[Business Area]],INDIRECT("Tbl_metadata[Types]",0)))</f>
        <v>#N/A</v>
      </c>
      <c r="L474" s="311" t="e">
        <f ca="1">INDEX(INDIRECT("Tbl_metadata[FabricType Table names]"),MATCH(Tbl_Calculator[[#This Row],[Business Area]],INDIRECT("Tbl_metadata[Types]",0)))</f>
        <v>#N/A</v>
      </c>
      <c r="M47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74" s="312">
        <f>IFERROR(INDEX(Tbl_AvgPercCotton[Average % Cotton],MATCH(Tbl_Calculator[[#This Row],[% Cotton in Blend
(Estimated Cotton %)]],Tbl_AvgPercCotton[Blends],0)),0)</f>
        <v>0</v>
      </c>
      <c r="O474" s="311" t="str">
        <f>CONCATENATE(Tbl_Calculator[[#This Row],[Product Category]],"|",Tbl_Calculator[[#This Row],[Product]])</f>
        <v>|</v>
      </c>
      <c r="P474" s="310">
        <f ca="1">IF(AND(Tbl_Calculator[[#This Row],[Number 
Purchased or Sold
(Individual item)]]&gt;0,Tbl_Calculator[[#This Row],[Weight of Cotton Fibre
(Kg)]]=0),0,1)</f>
        <v>1</v>
      </c>
      <c r="Q474" s="274"/>
      <c r="R474" s="274"/>
      <c r="S474" s="274"/>
      <c r="T474" s="274"/>
      <c r="U474" s="274"/>
      <c r="V474" s="274"/>
      <c r="W474" s="274"/>
    </row>
    <row r="475" spans="2:23">
      <c r="B475" s="348"/>
      <c r="C475" s="348"/>
      <c r="D475" s="348"/>
      <c r="E475" s="348"/>
      <c r="F475" s="349">
        <f>IFERROR(INDEX(Tbl_ProductList[Product Weight (g)],MATCH(Tbl_Calculator[[#This Row],[Weight Lookup]],Tbl_ProductList[Product Weight Lookup],0)),0)</f>
        <v>0</v>
      </c>
      <c r="G475" s="350"/>
      <c r="H475" s="351"/>
      <c r="I475" s="352"/>
      <c r="J47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75" s="311" t="e">
        <f ca="1">INDEX(INDIRECT("Tbl_metadata[Category Table names]"),MATCH(Tbl_Calculator[[#This Row],[Business Area]],INDIRECT("Tbl_metadata[Types]",0)))</f>
        <v>#N/A</v>
      </c>
      <c r="L475" s="311" t="e">
        <f ca="1">INDEX(INDIRECT("Tbl_metadata[FabricType Table names]"),MATCH(Tbl_Calculator[[#This Row],[Business Area]],INDIRECT("Tbl_metadata[Types]",0)))</f>
        <v>#N/A</v>
      </c>
      <c r="M47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75" s="312">
        <f>IFERROR(INDEX(Tbl_AvgPercCotton[Average % Cotton],MATCH(Tbl_Calculator[[#This Row],[% Cotton in Blend
(Estimated Cotton %)]],Tbl_AvgPercCotton[Blends],0)),0)</f>
        <v>0</v>
      </c>
      <c r="O475" s="311" t="str">
        <f>CONCATENATE(Tbl_Calculator[[#This Row],[Product Category]],"|",Tbl_Calculator[[#This Row],[Product]])</f>
        <v>|</v>
      </c>
      <c r="P475" s="310">
        <f ca="1">IF(AND(Tbl_Calculator[[#This Row],[Number 
Purchased or Sold
(Individual item)]]&gt;0,Tbl_Calculator[[#This Row],[Weight of Cotton Fibre
(Kg)]]=0),0,1)</f>
        <v>1</v>
      </c>
      <c r="Q475" s="274"/>
      <c r="R475" s="274"/>
      <c r="S475" s="274"/>
      <c r="T475" s="274"/>
      <c r="U475" s="274"/>
      <c r="V475" s="274"/>
      <c r="W475" s="274"/>
    </row>
    <row r="476" spans="2:23">
      <c r="B476" s="343"/>
      <c r="C476" s="343"/>
      <c r="D476" s="343"/>
      <c r="E476" s="343"/>
      <c r="F476" s="344">
        <f>IFERROR(INDEX(Tbl_ProductList[Product Weight (g)],MATCH(Tbl_Calculator[[#This Row],[Weight Lookup]],Tbl_ProductList[Product Weight Lookup],0)),0)</f>
        <v>0</v>
      </c>
      <c r="G476" s="345"/>
      <c r="H476" s="346"/>
      <c r="I476" s="347"/>
      <c r="J47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76" s="311" t="e">
        <f ca="1">INDEX(INDIRECT("Tbl_metadata[Category Table names]"),MATCH(Tbl_Calculator[[#This Row],[Business Area]],INDIRECT("Tbl_metadata[Types]",0)))</f>
        <v>#N/A</v>
      </c>
      <c r="L476" s="311" t="e">
        <f ca="1">INDEX(INDIRECT("Tbl_metadata[FabricType Table names]"),MATCH(Tbl_Calculator[[#This Row],[Business Area]],INDIRECT("Tbl_metadata[Types]",0)))</f>
        <v>#N/A</v>
      </c>
      <c r="M47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76" s="312">
        <f>IFERROR(INDEX(Tbl_AvgPercCotton[Average % Cotton],MATCH(Tbl_Calculator[[#This Row],[% Cotton in Blend
(Estimated Cotton %)]],Tbl_AvgPercCotton[Blends],0)),0)</f>
        <v>0</v>
      </c>
      <c r="O476" s="311" t="str">
        <f>CONCATENATE(Tbl_Calculator[[#This Row],[Product Category]],"|",Tbl_Calculator[[#This Row],[Product]])</f>
        <v>|</v>
      </c>
      <c r="P476" s="310">
        <f ca="1">IF(AND(Tbl_Calculator[[#This Row],[Number 
Purchased or Sold
(Individual item)]]&gt;0,Tbl_Calculator[[#This Row],[Weight of Cotton Fibre
(Kg)]]=0),0,1)</f>
        <v>1</v>
      </c>
      <c r="Q476" s="274"/>
      <c r="R476" s="274"/>
      <c r="S476" s="274"/>
      <c r="T476" s="274"/>
      <c r="U476" s="274"/>
      <c r="V476" s="274"/>
      <c r="W476" s="274"/>
    </row>
    <row r="477" spans="2:23">
      <c r="B477" s="348"/>
      <c r="C477" s="348"/>
      <c r="D477" s="348"/>
      <c r="E477" s="348"/>
      <c r="F477" s="349">
        <f>IFERROR(INDEX(Tbl_ProductList[Product Weight (g)],MATCH(Tbl_Calculator[[#This Row],[Weight Lookup]],Tbl_ProductList[Product Weight Lookup],0)),0)</f>
        <v>0</v>
      </c>
      <c r="G477" s="350"/>
      <c r="H477" s="351"/>
      <c r="I477" s="352"/>
      <c r="J47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77" s="311" t="e">
        <f ca="1">INDEX(INDIRECT("Tbl_metadata[Category Table names]"),MATCH(Tbl_Calculator[[#This Row],[Business Area]],INDIRECT("Tbl_metadata[Types]",0)))</f>
        <v>#N/A</v>
      </c>
      <c r="L477" s="311" t="e">
        <f ca="1">INDEX(INDIRECT("Tbl_metadata[FabricType Table names]"),MATCH(Tbl_Calculator[[#This Row],[Business Area]],INDIRECT("Tbl_metadata[Types]",0)))</f>
        <v>#N/A</v>
      </c>
      <c r="M47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77" s="312">
        <f>IFERROR(INDEX(Tbl_AvgPercCotton[Average % Cotton],MATCH(Tbl_Calculator[[#This Row],[% Cotton in Blend
(Estimated Cotton %)]],Tbl_AvgPercCotton[Blends],0)),0)</f>
        <v>0</v>
      </c>
      <c r="O477" s="311" t="str">
        <f>CONCATENATE(Tbl_Calculator[[#This Row],[Product Category]],"|",Tbl_Calculator[[#This Row],[Product]])</f>
        <v>|</v>
      </c>
      <c r="P477" s="310">
        <f ca="1">IF(AND(Tbl_Calculator[[#This Row],[Number 
Purchased or Sold
(Individual item)]]&gt;0,Tbl_Calculator[[#This Row],[Weight of Cotton Fibre
(Kg)]]=0),0,1)</f>
        <v>1</v>
      </c>
      <c r="Q477" s="274"/>
      <c r="R477" s="274"/>
      <c r="S477" s="274"/>
      <c r="T477" s="274"/>
      <c r="U477" s="274"/>
      <c r="V477" s="274"/>
      <c r="W477" s="274"/>
    </row>
    <row r="478" spans="2:23">
      <c r="B478" s="343"/>
      <c r="C478" s="343"/>
      <c r="D478" s="343"/>
      <c r="E478" s="343"/>
      <c r="F478" s="344">
        <f>IFERROR(INDEX(Tbl_ProductList[Product Weight (g)],MATCH(Tbl_Calculator[[#This Row],[Weight Lookup]],Tbl_ProductList[Product Weight Lookup],0)),0)</f>
        <v>0</v>
      </c>
      <c r="G478" s="345"/>
      <c r="H478" s="346"/>
      <c r="I478" s="347"/>
      <c r="J47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78" s="311" t="e">
        <f ca="1">INDEX(INDIRECT("Tbl_metadata[Category Table names]"),MATCH(Tbl_Calculator[[#This Row],[Business Area]],INDIRECT("Tbl_metadata[Types]",0)))</f>
        <v>#N/A</v>
      </c>
      <c r="L478" s="311" t="e">
        <f ca="1">INDEX(INDIRECT("Tbl_metadata[FabricType Table names]"),MATCH(Tbl_Calculator[[#This Row],[Business Area]],INDIRECT("Tbl_metadata[Types]",0)))</f>
        <v>#N/A</v>
      </c>
      <c r="M47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78" s="312">
        <f>IFERROR(INDEX(Tbl_AvgPercCotton[Average % Cotton],MATCH(Tbl_Calculator[[#This Row],[% Cotton in Blend
(Estimated Cotton %)]],Tbl_AvgPercCotton[Blends],0)),0)</f>
        <v>0</v>
      </c>
      <c r="O478" s="311" t="str">
        <f>CONCATENATE(Tbl_Calculator[[#This Row],[Product Category]],"|",Tbl_Calculator[[#This Row],[Product]])</f>
        <v>|</v>
      </c>
      <c r="P478" s="310">
        <f ca="1">IF(AND(Tbl_Calculator[[#This Row],[Number 
Purchased or Sold
(Individual item)]]&gt;0,Tbl_Calculator[[#This Row],[Weight of Cotton Fibre
(Kg)]]=0),0,1)</f>
        <v>1</v>
      </c>
      <c r="Q478" s="274"/>
      <c r="R478" s="274"/>
      <c r="S478" s="274"/>
      <c r="T478" s="274"/>
      <c r="U478" s="274"/>
      <c r="V478" s="274"/>
      <c r="W478" s="274"/>
    </row>
    <row r="479" spans="2:23">
      <c r="B479" s="348"/>
      <c r="C479" s="348"/>
      <c r="D479" s="348"/>
      <c r="E479" s="348"/>
      <c r="F479" s="349">
        <f>IFERROR(INDEX(Tbl_ProductList[Product Weight (g)],MATCH(Tbl_Calculator[[#This Row],[Weight Lookup]],Tbl_ProductList[Product Weight Lookup],0)),0)</f>
        <v>0</v>
      </c>
      <c r="G479" s="350"/>
      <c r="H479" s="351"/>
      <c r="I479" s="352"/>
      <c r="J47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79" s="311" t="e">
        <f ca="1">INDEX(INDIRECT("Tbl_metadata[Category Table names]"),MATCH(Tbl_Calculator[[#This Row],[Business Area]],INDIRECT("Tbl_metadata[Types]",0)))</f>
        <v>#N/A</v>
      </c>
      <c r="L479" s="311" t="e">
        <f ca="1">INDEX(INDIRECT("Tbl_metadata[FabricType Table names]"),MATCH(Tbl_Calculator[[#This Row],[Business Area]],INDIRECT("Tbl_metadata[Types]",0)))</f>
        <v>#N/A</v>
      </c>
      <c r="M47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79" s="312">
        <f>IFERROR(INDEX(Tbl_AvgPercCotton[Average % Cotton],MATCH(Tbl_Calculator[[#This Row],[% Cotton in Blend
(Estimated Cotton %)]],Tbl_AvgPercCotton[Blends],0)),0)</f>
        <v>0</v>
      </c>
      <c r="O479" s="311" t="str">
        <f>CONCATENATE(Tbl_Calculator[[#This Row],[Product Category]],"|",Tbl_Calculator[[#This Row],[Product]])</f>
        <v>|</v>
      </c>
      <c r="P479" s="310">
        <f ca="1">IF(AND(Tbl_Calculator[[#This Row],[Number 
Purchased or Sold
(Individual item)]]&gt;0,Tbl_Calculator[[#This Row],[Weight of Cotton Fibre
(Kg)]]=0),0,1)</f>
        <v>1</v>
      </c>
      <c r="Q479" s="274"/>
      <c r="R479" s="274"/>
      <c r="S479" s="274"/>
      <c r="T479" s="274"/>
      <c r="U479" s="274"/>
      <c r="V479" s="274"/>
      <c r="W479" s="274"/>
    </row>
    <row r="480" spans="2:23">
      <c r="B480" s="343"/>
      <c r="C480" s="343"/>
      <c r="D480" s="343"/>
      <c r="E480" s="343"/>
      <c r="F480" s="344">
        <f>IFERROR(INDEX(Tbl_ProductList[Product Weight (g)],MATCH(Tbl_Calculator[[#This Row],[Weight Lookup]],Tbl_ProductList[Product Weight Lookup],0)),0)</f>
        <v>0</v>
      </c>
      <c r="G480" s="345"/>
      <c r="H480" s="346"/>
      <c r="I480" s="347"/>
      <c r="J48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80" s="311" t="e">
        <f ca="1">INDEX(INDIRECT("Tbl_metadata[Category Table names]"),MATCH(Tbl_Calculator[[#This Row],[Business Area]],INDIRECT("Tbl_metadata[Types]",0)))</f>
        <v>#N/A</v>
      </c>
      <c r="L480" s="311" t="e">
        <f ca="1">INDEX(INDIRECT("Tbl_metadata[FabricType Table names]"),MATCH(Tbl_Calculator[[#This Row],[Business Area]],INDIRECT("Tbl_metadata[Types]",0)))</f>
        <v>#N/A</v>
      </c>
      <c r="M48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80" s="312">
        <f>IFERROR(INDEX(Tbl_AvgPercCotton[Average % Cotton],MATCH(Tbl_Calculator[[#This Row],[% Cotton in Blend
(Estimated Cotton %)]],Tbl_AvgPercCotton[Blends],0)),0)</f>
        <v>0</v>
      </c>
      <c r="O480" s="311" t="str">
        <f>CONCATENATE(Tbl_Calculator[[#This Row],[Product Category]],"|",Tbl_Calculator[[#This Row],[Product]])</f>
        <v>|</v>
      </c>
      <c r="P480" s="310">
        <f ca="1">IF(AND(Tbl_Calculator[[#This Row],[Number 
Purchased or Sold
(Individual item)]]&gt;0,Tbl_Calculator[[#This Row],[Weight of Cotton Fibre
(Kg)]]=0),0,1)</f>
        <v>1</v>
      </c>
      <c r="Q480" s="274"/>
      <c r="R480" s="274"/>
      <c r="S480" s="274"/>
      <c r="T480" s="274"/>
      <c r="U480" s="274"/>
      <c r="V480" s="274"/>
      <c r="W480" s="274"/>
    </row>
    <row r="481" spans="2:23">
      <c r="B481" s="348"/>
      <c r="C481" s="348"/>
      <c r="D481" s="348"/>
      <c r="E481" s="348"/>
      <c r="F481" s="349">
        <f>IFERROR(INDEX(Tbl_ProductList[Product Weight (g)],MATCH(Tbl_Calculator[[#This Row],[Weight Lookup]],Tbl_ProductList[Product Weight Lookup],0)),0)</f>
        <v>0</v>
      </c>
      <c r="G481" s="350"/>
      <c r="H481" s="351"/>
      <c r="I481" s="352"/>
      <c r="J48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81" s="311" t="e">
        <f ca="1">INDEX(INDIRECT("Tbl_metadata[Category Table names]"),MATCH(Tbl_Calculator[[#This Row],[Business Area]],INDIRECT("Tbl_metadata[Types]",0)))</f>
        <v>#N/A</v>
      </c>
      <c r="L481" s="311" t="e">
        <f ca="1">INDEX(INDIRECT("Tbl_metadata[FabricType Table names]"),MATCH(Tbl_Calculator[[#This Row],[Business Area]],INDIRECT("Tbl_metadata[Types]",0)))</f>
        <v>#N/A</v>
      </c>
      <c r="M48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81" s="312">
        <f>IFERROR(INDEX(Tbl_AvgPercCotton[Average % Cotton],MATCH(Tbl_Calculator[[#This Row],[% Cotton in Blend
(Estimated Cotton %)]],Tbl_AvgPercCotton[Blends],0)),0)</f>
        <v>0</v>
      </c>
      <c r="O481" s="311" t="str">
        <f>CONCATENATE(Tbl_Calculator[[#This Row],[Product Category]],"|",Tbl_Calculator[[#This Row],[Product]])</f>
        <v>|</v>
      </c>
      <c r="P481" s="310">
        <f ca="1">IF(AND(Tbl_Calculator[[#This Row],[Number 
Purchased or Sold
(Individual item)]]&gt;0,Tbl_Calculator[[#This Row],[Weight of Cotton Fibre
(Kg)]]=0),0,1)</f>
        <v>1</v>
      </c>
      <c r="Q481" s="274"/>
      <c r="R481" s="274"/>
      <c r="S481" s="274"/>
      <c r="T481" s="274"/>
      <c r="U481" s="274"/>
      <c r="V481" s="274"/>
      <c r="W481" s="274"/>
    </row>
    <row r="482" spans="2:23">
      <c r="B482" s="343"/>
      <c r="C482" s="343"/>
      <c r="D482" s="343"/>
      <c r="E482" s="343"/>
      <c r="F482" s="344">
        <f>IFERROR(INDEX(Tbl_ProductList[Product Weight (g)],MATCH(Tbl_Calculator[[#This Row],[Weight Lookup]],Tbl_ProductList[Product Weight Lookup],0)),0)</f>
        <v>0</v>
      </c>
      <c r="G482" s="345"/>
      <c r="H482" s="346"/>
      <c r="I482" s="347"/>
      <c r="J48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82" s="311" t="e">
        <f ca="1">INDEX(INDIRECT("Tbl_metadata[Category Table names]"),MATCH(Tbl_Calculator[[#This Row],[Business Area]],INDIRECT("Tbl_metadata[Types]",0)))</f>
        <v>#N/A</v>
      </c>
      <c r="L482" s="311" t="e">
        <f ca="1">INDEX(INDIRECT("Tbl_metadata[FabricType Table names]"),MATCH(Tbl_Calculator[[#This Row],[Business Area]],INDIRECT("Tbl_metadata[Types]",0)))</f>
        <v>#N/A</v>
      </c>
      <c r="M48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82" s="312">
        <f>IFERROR(INDEX(Tbl_AvgPercCotton[Average % Cotton],MATCH(Tbl_Calculator[[#This Row],[% Cotton in Blend
(Estimated Cotton %)]],Tbl_AvgPercCotton[Blends],0)),0)</f>
        <v>0</v>
      </c>
      <c r="O482" s="311" t="str">
        <f>CONCATENATE(Tbl_Calculator[[#This Row],[Product Category]],"|",Tbl_Calculator[[#This Row],[Product]])</f>
        <v>|</v>
      </c>
      <c r="P482" s="310">
        <f ca="1">IF(AND(Tbl_Calculator[[#This Row],[Number 
Purchased or Sold
(Individual item)]]&gt;0,Tbl_Calculator[[#This Row],[Weight of Cotton Fibre
(Kg)]]=0),0,1)</f>
        <v>1</v>
      </c>
      <c r="Q482" s="274"/>
      <c r="R482" s="274"/>
      <c r="S482" s="274"/>
      <c r="T482" s="274"/>
      <c r="U482" s="274"/>
      <c r="V482" s="274"/>
      <c r="W482" s="274"/>
    </row>
    <row r="483" spans="2:23">
      <c r="B483" s="348"/>
      <c r="C483" s="348"/>
      <c r="D483" s="348"/>
      <c r="E483" s="348"/>
      <c r="F483" s="349">
        <f>IFERROR(INDEX(Tbl_ProductList[Product Weight (g)],MATCH(Tbl_Calculator[[#This Row],[Weight Lookup]],Tbl_ProductList[Product Weight Lookup],0)),0)</f>
        <v>0</v>
      </c>
      <c r="G483" s="350"/>
      <c r="H483" s="351"/>
      <c r="I483" s="352"/>
      <c r="J48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83" s="311" t="e">
        <f ca="1">INDEX(INDIRECT("Tbl_metadata[Category Table names]"),MATCH(Tbl_Calculator[[#This Row],[Business Area]],INDIRECT("Tbl_metadata[Types]",0)))</f>
        <v>#N/A</v>
      </c>
      <c r="L483" s="311" t="e">
        <f ca="1">INDEX(INDIRECT("Tbl_metadata[FabricType Table names]"),MATCH(Tbl_Calculator[[#This Row],[Business Area]],INDIRECT("Tbl_metadata[Types]",0)))</f>
        <v>#N/A</v>
      </c>
      <c r="M48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83" s="312">
        <f>IFERROR(INDEX(Tbl_AvgPercCotton[Average % Cotton],MATCH(Tbl_Calculator[[#This Row],[% Cotton in Blend
(Estimated Cotton %)]],Tbl_AvgPercCotton[Blends],0)),0)</f>
        <v>0</v>
      </c>
      <c r="O483" s="311" t="str">
        <f>CONCATENATE(Tbl_Calculator[[#This Row],[Product Category]],"|",Tbl_Calculator[[#This Row],[Product]])</f>
        <v>|</v>
      </c>
      <c r="P483" s="310">
        <f ca="1">IF(AND(Tbl_Calculator[[#This Row],[Number 
Purchased or Sold
(Individual item)]]&gt;0,Tbl_Calculator[[#This Row],[Weight of Cotton Fibre
(Kg)]]=0),0,1)</f>
        <v>1</v>
      </c>
      <c r="Q483" s="274"/>
      <c r="R483" s="274"/>
      <c r="S483" s="274"/>
      <c r="T483" s="274"/>
      <c r="U483" s="274"/>
      <c r="V483" s="274"/>
      <c r="W483" s="274"/>
    </row>
    <row r="484" spans="2:23">
      <c r="B484" s="343"/>
      <c r="C484" s="343"/>
      <c r="D484" s="343"/>
      <c r="E484" s="343"/>
      <c r="F484" s="344">
        <f>IFERROR(INDEX(Tbl_ProductList[Product Weight (g)],MATCH(Tbl_Calculator[[#This Row],[Weight Lookup]],Tbl_ProductList[Product Weight Lookup],0)),0)</f>
        <v>0</v>
      </c>
      <c r="G484" s="345"/>
      <c r="H484" s="346"/>
      <c r="I484" s="347"/>
      <c r="J48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84" s="311" t="e">
        <f ca="1">INDEX(INDIRECT("Tbl_metadata[Category Table names]"),MATCH(Tbl_Calculator[[#This Row],[Business Area]],INDIRECT("Tbl_metadata[Types]",0)))</f>
        <v>#N/A</v>
      </c>
      <c r="L484" s="311" t="e">
        <f ca="1">INDEX(INDIRECT("Tbl_metadata[FabricType Table names]"),MATCH(Tbl_Calculator[[#This Row],[Business Area]],INDIRECT("Tbl_metadata[Types]",0)))</f>
        <v>#N/A</v>
      </c>
      <c r="M48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84" s="312">
        <f>IFERROR(INDEX(Tbl_AvgPercCotton[Average % Cotton],MATCH(Tbl_Calculator[[#This Row],[% Cotton in Blend
(Estimated Cotton %)]],Tbl_AvgPercCotton[Blends],0)),0)</f>
        <v>0</v>
      </c>
      <c r="O484" s="311" t="str">
        <f>CONCATENATE(Tbl_Calculator[[#This Row],[Product Category]],"|",Tbl_Calculator[[#This Row],[Product]])</f>
        <v>|</v>
      </c>
      <c r="P484" s="310">
        <f ca="1">IF(AND(Tbl_Calculator[[#This Row],[Number 
Purchased or Sold
(Individual item)]]&gt;0,Tbl_Calculator[[#This Row],[Weight of Cotton Fibre
(Kg)]]=0),0,1)</f>
        <v>1</v>
      </c>
      <c r="Q484" s="274"/>
      <c r="R484" s="274"/>
      <c r="S484" s="274"/>
      <c r="T484" s="274"/>
      <c r="U484" s="274"/>
      <c r="V484" s="274"/>
      <c r="W484" s="274"/>
    </row>
    <row r="485" spans="2:23">
      <c r="B485" s="348"/>
      <c r="C485" s="348"/>
      <c r="D485" s="348"/>
      <c r="E485" s="348"/>
      <c r="F485" s="349">
        <f>IFERROR(INDEX(Tbl_ProductList[Product Weight (g)],MATCH(Tbl_Calculator[[#This Row],[Weight Lookup]],Tbl_ProductList[Product Weight Lookup],0)),0)</f>
        <v>0</v>
      </c>
      <c r="G485" s="350"/>
      <c r="H485" s="351"/>
      <c r="I485" s="352"/>
      <c r="J48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85" s="311" t="e">
        <f ca="1">INDEX(INDIRECT("Tbl_metadata[Category Table names]"),MATCH(Tbl_Calculator[[#This Row],[Business Area]],INDIRECT("Tbl_metadata[Types]",0)))</f>
        <v>#N/A</v>
      </c>
      <c r="L485" s="311" t="e">
        <f ca="1">INDEX(INDIRECT("Tbl_metadata[FabricType Table names]"),MATCH(Tbl_Calculator[[#This Row],[Business Area]],INDIRECT("Tbl_metadata[Types]",0)))</f>
        <v>#N/A</v>
      </c>
      <c r="M48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85" s="312">
        <f>IFERROR(INDEX(Tbl_AvgPercCotton[Average % Cotton],MATCH(Tbl_Calculator[[#This Row],[% Cotton in Blend
(Estimated Cotton %)]],Tbl_AvgPercCotton[Blends],0)),0)</f>
        <v>0</v>
      </c>
      <c r="O485" s="311" t="str">
        <f>CONCATENATE(Tbl_Calculator[[#This Row],[Product Category]],"|",Tbl_Calculator[[#This Row],[Product]])</f>
        <v>|</v>
      </c>
      <c r="P485" s="310">
        <f ca="1">IF(AND(Tbl_Calculator[[#This Row],[Number 
Purchased or Sold
(Individual item)]]&gt;0,Tbl_Calculator[[#This Row],[Weight of Cotton Fibre
(Kg)]]=0),0,1)</f>
        <v>1</v>
      </c>
      <c r="Q485" s="274"/>
      <c r="R485" s="274"/>
      <c r="S485" s="274"/>
      <c r="T485" s="274"/>
      <c r="U485" s="274"/>
      <c r="V485" s="274"/>
      <c r="W485" s="274"/>
    </row>
    <row r="486" spans="2:23">
      <c r="B486" s="343"/>
      <c r="C486" s="343"/>
      <c r="D486" s="343"/>
      <c r="E486" s="343"/>
      <c r="F486" s="344">
        <f>IFERROR(INDEX(Tbl_ProductList[Product Weight (g)],MATCH(Tbl_Calculator[[#This Row],[Weight Lookup]],Tbl_ProductList[Product Weight Lookup],0)),0)</f>
        <v>0</v>
      </c>
      <c r="G486" s="345"/>
      <c r="H486" s="346"/>
      <c r="I486" s="347"/>
      <c r="J48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86" s="311" t="e">
        <f ca="1">INDEX(INDIRECT("Tbl_metadata[Category Table names]"),MATCH(Tbl_Calculator[[#This Row],[Business Area]],INDIRECT("Tbl_metadata[Types]",0)))</f>
        <v>#N/A</v>
      </c>
      <c r="L486" s="311" t="e">
        <f ca="1">INDEX(INDIRECT("Tbl_metadata[FabricType Table names]"),MATCH(Tbl_Calculator[[#This Row],[Business Area]],INDIRECT("Tbl_metadata[Types]",0)))</f>
        <v>#N/A</v>
      </c>
      <c r="M48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86" s="312">
        <f>IFERROR(INDEX(Tbl_AvgPercCotton[Average % Cotton],MATCH(Tbl_Calculator[[#This Row],[% Cotton in Blend
(Estimated Cotton %)]],Tbl_AvgPercCotton[Blends],0)),0)</f>
        <v>0</v>
      </c>
      <c r="O486" s="311" t="str">
        <f>CONCATENATE(Tbl_Calculator[[#This Row],[Product Category]],"|",Tbl_Calculator[[#This Row],[Product]])</f>
        <v>|</v>
      </c>
      <c r="P486" s="310">
        <f ca="1">IF(AND(Tbl_Calculator[[#This Row],[Number 
Purchased or Sold
(Individual item)]]&gt;0,Tbl_Calculator[[#This Row],[Weight of Cotton Fibre
(Kg)]]=0),0,1)</f>
        <v>1</v>
      </c>
      <c r="Q486" s="274"/>
      <c r="R486" s="274"/>
      <c r="S486" s="274"/>
      <c r="T486" s="274"/>
      <c r="U486" s="274"/>
      <c r="V486" s="274"/>
      <c r="W486" s="274"/>
    </row>
    <row r="487" spans="2:23">
      <c r="B487" s="348"/>
      <c r="C487" s="348"/>
      <c r="D487" s="348"/>
      <c r="E487" s="348"/>
      <c r="F487" s="349">
        <f>IFERROR(INDEX(Tbl_ProductList[Product Weight (g)],MATCH(Tbl_Calculator[[#This Row],[Weight Lookup]],Tbl_ProductList[Product Weight Lookup],0)),0)</f>
        <v>0</v>
      </c>
      <c r="G487" s="350"/>
      <c r="H487" s="351"/>
      <c r="I487" s="352"/>
      <c r="J48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87" s="311" t="e">
        <f ca="1">INDEX(INDIRECT("Tbl_metadata[Category Table names]"),MATCH(Tbl_Calculator[[#This Row],[Business Area]],INDIRECT("Tbl_metadata[Types]",0)))</f>
        <v>#N/A</v>
      </c>
      <c r="L487" s="311" t="e">
        <f ca="1">INDEX(INDIRECT("Tbl_metadata[FabricType Table names]"),MATCH(Tbl_Calculator[[#This Row],[Business Area]],INDIRECT("Tbl_metadata[Types]",0)))</f>
        <v>#N/A</v>
      </c>
      <c r="M48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87" s="312">
        <f>IFERROR(INDEX(Tbl_AvgPercCotton[Average % Cotton],MATCH(Tbl_Calculator[[#This Row],[% Cotton in Blend
(Estimated Cotton %)]],Tbl_AvgPercCotton[Blends],0)),0)</f>
        <v>0</v>
      </c>
      <c r="O487" s="311" t="str">
        <f>CONCATENATE(Tbl_Calculator[[#This Row],[Product Category]],"|",Tbl_Calculator[[#This Row],[Product]])</f>
        <v>|</v>
      </c>
      <c r="P487" s="310">
        <f ca="1">IF(AND(Tbl_Calculator[[#This Row],[Number 
Purchased or Sold
(Individual item)]]&gt;0,Tbl_Calculator[[#This Row],[Weight of Cotton Fibre
(Kg)]]=0),0,1)</f>
        <v>1</v>
      </c>
      <c r="Q487" s="274"/>
      <c r="R487" s="274"/>
      <c r="S487" s="274"/>
      <c r="T487" s="274"/>
      <c r="U487" s="274"/>
      <c r="V487" s="274"/>
      <c r="W487" s="274"/>
    </row>
    <row r="488" spans="2:23">
      <c r="B488" s="343"/>
      <c r="C488" s="343"/>
      <c r="D488" s="343"/>
      <c r="E488" s="343"/>
      <c r="F488" s="344">
        <f>IFERROR(INDEX(Tbl_ProductList[Product Weight (g)],MATCH(Tbl_Calculator[[#This Row],[Weight Lookup]],Tbl_ProductList[Product Weight Lookup],0)),0)</f>
        <v>0</v>
      </c>
      <c r="G488" s="345"/>
      <c r="H488" s="346"/>
      <c r="I488" s="347"/>
      <c r="J48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88" s="311" t="e">
        <f ca="1">INDEX(INDIRECT("Tbl_metadata[Category Table names]"),MATCH(Tbl_Calculator[[#This Row],[Business Area]],INDIRECT("Tbl_metadata[Types]",0)))</f>
        <v>#N/A</v>
      </c>
      <c r="L488" s="311" t="e">
        <f ca="1">INDEX(INDIRECT("Tbl_metadata[FabricType Table names]"),MATCH(Tbl_Calculator[[#This Row],[Business Area]],INDIRECT("Tbl_metadata[Types]",0)))</f>
        <v>#N/A</v>
      </c>
      <c r="M48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88" s="312">
        <f>IFERROR(INDEX(Tbl_AvgPercCotton[Average % Cotton],MATCH(Tbl_Calculator[[#This Row],[% Cotton in Blend
(Estimated Cotton %)]],Tbl_AvgPercCotton[Blends],0)),0)</f>
        <v>0</v>
      </c>
      <c r="O488" s="311" t="str">
        <f>CONCATENATE(Tbl_Calculator[[#This Row],[Product Category]],"|",Tbl_Calculator[[#This Row],[Product]])</f>
        <v>|</v>
      </c>
      <c r="P488" s="310">
        <f ca="1">IF(AND(Tbl_Calculator[[#This Row],[Number 
Purchased or Sold
(Individual item)]]&gt;0,Tbl_Calculator[[#This Row],[Weight of Cotton Fibre
(Kg)]]=0),0,1)</f>
        <v>1</v>
      </c>
      <c r="Q488" s="274"/>
      <c r="R488" s="274"/>
      <c r="S488" s="274"/>
      <c r="T488" s="274"/>
      <c r="U488" s="274"/>
      <c r="V488" s="274"/>
      <c r="W488" s="274"/>
    </row>
    <row r="489" spans="2:23">
      <c r="B489" s="348"/>
      <c r="C489" s="348"/>
      <c r="D489" s="348"/>
      <c r="E489" s="348"/>
      <c r="F489" s="349">
        <f>IFERROR(INDEX(Tbl_ProductList[Product Weight (g)],MATCH(Tbl_Calculator[[#This Row],[Weight Lookup]],Tbl_ProductList[Product Weight Lookup],0)),0)</f>
        <v>0</v>
      </c>
      <c r="G489" s="350"/>
      <c r="H489" s="351"/>
      <c r="I489" s="352"/>
      <c r="J48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89" s="311" t="e">
        <f ca="1">INDEX(INDIRECT("Tbl_metadata[Category Table names]"),MATCH(Tbl_Calculator[[#This Row],[Business Area]],INDIRECT("Tbl_metadata[Types]",0)))</f>
        <v>#N/A</v>
      </c>
      <c r="L489" s="311" t="e">
        <f ca="1">INDEX(INDIRECT("Tbl_metadata[FabricType Table names]"),MATCH(Tbl_Calculator[[#This Row],[Business Area]],INDIRECT("Tbl_metadata[Types]",0)))</f>
        <v>#N/A</v>
      </c>
      <c r="M48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89" s="312">
        <f>IFERROR(INDEX(Tbl_AvgPercCotton[Average % Cotton],MATCH(Tbl_Calculator[[#This Row],[% Cotton in Blend
(Estimated Cotton %)]],Tbl_AvgPercCotton[Blends],0)),0)</f>
        <v>0</v>
      </c>
      <c r="O489" s="311" t="str">
        <f>CONCATENATE(Tbl_Calculator[[#This Row],[Product Category]],"|",Tbl_Calculator[[#This Row],[Product]])</f>
        <v>|</v>
      </c>
      <c r="P489" s="310">
        <f ca="1">IF(AND(Tbl_Calculator[[#This Row],[Number 
Purchased or Sold
(Individual item)]]&gt;0,Tbl_Calculator[[#This Row],[Weight of Cotton Fibre
(Kg)]]=0),0,1)</f>
        <v>1</v>
      </c>
      <c r="Q489" s="274"/>
      <c r="R489" s="274"/>
      <c r="S489" s="274"/>
      <c r="T489" s="274"/>
      <c r="U489" s="274"/>
      <c r="V489" s="274"/>
      <c r="W489" s="274"/>
    </row>
    <row r="490" spans="2:23">
      <c r="B490" s="343"/>
      <c r="C490" s="343"/>
      <c r="D490" s="343"/>
      <c r="E490" s="343"/>
      <c r="F490" s="344">
        <f>IFERROR(INDEX(Tbl_ProductList[Product Weight (g)],MATCH(Tbl_Calculator[[#This Row],[Weight Lookup]],Tbl_ProductList[Product Weight Lookup],0)),0)</f>
        <v>0</v>
      </c>
      <c r="G490" s="345"/>
      <c r="H490" s="346"/>
      <c r="I490" s="347"/>
      <c r="J49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90" s="311" t="e">
        <f ca="1">INDEX(INDIRECT("Tbl_metadata[Category Table names]"),MATCH(Tbl_Calculator[[#This Row],[Business Area]],INDIRECT("Tbl_metadata[Types]",0)))</f>
        <v>#N/A</v>
      </c>
      <c r="L490" s="311" t="e">
        <f ca="1">INDEX(INDIRECT("Tbl_metadata[FabricType Table names]"),MATCH(Tbl_Calculator[[#This Row],[Business Area]],INDIRECT("Tbl_metadata[Types]",0)))</f>
        <v>#N/A</v>
      </c>
      <c r="M49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90" s="312">
        <f>IFERROR(INDEX(Tbl_AvgPercCotton[Average % Cotton],MATCH(Tbl_Calculator[[#This Row],[% Cotton in Blend
(Estimated Cotton %)]],Tbl_AvgPercCotton[Blends],0)),0)</f>
        <v>0</v>
      </c>
      <c r="O490" s="311" t="str">
        <f>CONCATENATE(Tbl_Calculator[[#This Row],[Product Category]],"|",Tbl_Calculator[[#This Row],[Product]])</f>
        <v>|</v>
      </c>
      <c r="P490" s="310">
        <f ca="1">IF(AND(Tbl_Calculator[[#This Row],[Number 
Purchased or Sold
(Individual item)]]&gt;0,Tbl_Calculator[[#This Row],[Weight of Cotton Fibre
(Kg)]]=0),0,1)</f>
        <v>1</v>
      </c>
      <c r="Q490" s="274"/>
      <c r="R490" s="274"/>
      <c r="S490" s="274"/>
      <c r="T490" s="274"/>
      <c r="U490" s="274"/>
      <c r="V490" s="274"/>
      <c r="W490" s="274"/>
    </row>
    <row r="491" spans="2:23">
      <c r="B491" s="348"/>
      <c r="C491" s="348"/>
      <c r="D491" s="348"/>
      <c r="E491" s="348"/>
      <c r="F491" s="349">
        <f>IFERROR(INDEX(Tbl_ProductList[Product Weight (g)],MATCH(Tbl_Calculator[[#This Row],[Weight Lookup]],Tbl_ProductList[Product Weight Lookup],0)),0)</f>
        <v>0</v>
      </c>
      <c r="G491" s="350"/>
      <c r="H491" s="351"/>
      <c r="I491" s="352"/>
      <c r="J49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91" s="311" t="e">
        <f ca="1">INDEX(INDIRECT("Tbl_metadata[Category Table names]"),MATCH(Tbl_Calculator[[#This Row],[Business Area]],INDIRECT("Tbl_metadata[Types]",0)))</f>
        <v>#N/A</v>
      </c>
      <c r="L491" s="311" t="e">
        <f ca="1">INDEX(INDIRECT("Tbl_metadata[FabricType Table names]"),MATCH(Tbl_Calculator[[#This Row],[Business Area]],INDIRECT("Tbl_metadata[Types]",0)))</f>
        <v>#N/A</v>
      </c>
      <c r="M49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91" s="312">
        <f>IFERROR(INDEX(Tbl_AvgPercCotton[Average % Cotton],MATCH(Tbl_Calculator[[#This Row],[% Cotton in Blend
(Estimated Cotton %)]],Tbl_AvgPercCotton[Blends],0)),0)</f>
        <v>0</v>
      </c>
      <c r="O491" s="311" t="str">
        <f>CONCATENATE(Tbl_Calculator[[#This Row],[Product Category]],"|",Tbl_Calculator[[#This Row],[Product]])</f>
        <v>|</v>
      </c>
      <c r="P491" s="310">
        <f ca="1">IF(AND(Tbl_Calculator[[#This Row],[Number 
Purchased or Sold
(Individual item)]]&gt;0,Tbl_Calculator[[#This Row],[Weight of Cotton Fibre
(Kg)]]=0),0,1)</f>
        <v>1</v>
      </c>
      <c r="Q491" s="274"/>
      <c r="R491" s="274"/>
      <c r="S491" s="274"/>
      <c r="T491" s="274"/>
      <c r="U491" s="274"/>
      <c r="V491" s="274"/>
      <c r="W491" s="274"/>
    </row>
    <row r="492" spans="2:23">
      <c r="B492" s="343"/>
      <c r="C492" s="343"/>
      <c r="D492" s="343"/>
      <c r="E492" s="343"/>
      <c r="F492" s="344">
        <f>IFERROR(INDEX(Tbl_ProductList[Product Weight (g)],MATCH(Tbl_Calculator[[#This Row],[Weight Lookup]],Tbl_ProductList[Product Weight Lookup],0)),0)</f>
        <v>0</v>
      </c>
      <c r="G492" s="345"/>
      <c r="H492" s="346"/>
      <c r="I492" s="347"/>
      <c r="J49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92" s="311" t="e">
        <f ca="1">INDEX(INDIRECT("Tbl_metadata[Category Table names]"),MATCH(Tbl_Calculator[[#This Row],[Business Area]],INDIRECT("Tbl_metadata[Types]",0)))</f>
        <v>#N/A</v>
      </c>
      <c r="L492" s="311" t="e">
        <f ca="1">INDEX(INDIRECT("Tbl_metadata[FabricType Table names]"),MATCH(Tbl_Calculator[[#This Row],[Business Area]],INDIRECT("Tbl_metadata[Types]",0)))</f>
        <v>#N/A</v>
      </c>
      <c r="M49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92" s="312">
        <f>IFERROR(INDEX(Tbl_AvgPercCotton[Average % Cotton],MATCH(Tbl_Calculator[[#This Row],[% Cotton in Blend
(Estimated Cotton %)]],Tbl_AvgPercCotton[Blends],0)),0)</f>
        <v>0</v>
      </c>
      <c r="O492" s="311" t="str">
        <f>CONCATENATE(Tbl_Calculator[[#This Row],[Product Category]],"|",Tbl_Calculator[[#This Row],[Product]])</f>
        <v>|</v>
      </c>
      <c r="P492" s="310">
        <f ca="1">IF(AND(Tbl_Calculator[[#This Row],[Number 
Purchased or Sold
(Individual item)]]&gt;0,Tbl_Calculator[[#This Row],[Weight of Cotton Fibre
(Kg)]]=0),0,1)</f>
        <v>1</v>
      </c>
      <c r="Q492" s="274"/>
      <c r="R492" s="274"/>
      <c r="S492" s="274"/>
      <c r="T492" s="274"/>
      <c r="U492" s="274"/>
      <c r="V492" s="274"/>
      <c r="W492" s="274"/>
    </row>
    <row r="493" spans="2:23">
      <c r="B493" s="348"/>
      <c r="C493" s="348"/>
      <c r="D493" s="348"/>
      <c r="E493" s="348"/>
      <c r="F493" s="349">
        <f>IFERROR(INDEX(Tbl_ProductList[Product Weight (g)],MATCH(Tbl_Calculator[[#This Row],[Weight Lookup]],Tbl_ProductList[Product Weight Lookup],0)),0)</f>
        <v>0</v>
      </c>
      <c r="G493" s="350"/>
      <c r="H493" s="351"/>
      <c r="I493" s="352"/>
      <c r="J49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93" s="311" t="e">
        <f ca="1">INDEX(INDIRECT("Tbl_metadata[Category Table names]"),MATCH(Tbl_Calculator[[#This Row],[Business Area]],INDIRECT("Tbl_metadata[Types]",0)))</f>
        <v>#N/A</v>
      </c>
      <c r="L493" s="311" t="e">
        <f ca="1">INDEX(INDIRECT("Tbl_metadata[FabricType Table names]"),MATCH(Tbl_Calculator[[#This Row],[Business Area]],INDIRECT("Tbl_metadata[Types]",0)))</f>
        <v>#N/A</v>
      </c>
      <c r="M49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93" s="312">
        <f>IFERROR(INDEX(Tbl_AvgPercCotton[Average % Cotton],MATCH(Tbl_Calculator[[#This Row],[% Cotton in Blend
(Estimated Cotton %)]],Tbl_AvgPercCotton[Blends],0)),0)</f>
        <v>0</v>
      </c>
      <c r="O493" s="311" t="str">
        <f>CONCATENATE(Tbl_Calculator[[#This Row],[Product Category]],"|",Tbl_Calculator[[#This Row],[Product]])</f>
        <v>|</v>
      </c>
      <c r="P493" s="310">
        <f ca="1">IF(AND(Tbl_Calculator[[#This Row],[Number 
Purchased or Sold
(Individual item)]]&gt;0,Tbl_Calculator[[#This Row],[Weight of Cotton Fibre
(Kg)]]=0),0,1)</f>
        <v>1</v>
      </c>
      <c r="Q493" s="274"/>
      <c r="R493" s="274"/>
      <c r="S493" s="274"/>
      <c r="T493" s="274"/>
      <c r="U493" s="274"/>
      <c r="V493" s="274"/>
      <c r="W493" s="274"/>
    </row>
    <row r="494" spans="2:23">
      <c r="B494" s="343"/>
      <c r="C494" s="343"/>
      <c r="D494" s="343"/>
      <c r="E494" s="343"/>
      <c r="F494" s="344">
        <f>IFERROR(INDEX(Tbl_ProductList[Product Weight (g)],MATCH(Tbl_Calculator[[#This Row],[Weight Lookup]],Tbl_ProductList[Product Weight Lookup],0)),0)</f>
        <v>0</v>
      </c>
      <c r="G494" s="345"/>
      <c r="H494" s="346"/>
      <c r="I494" s="347"/>
      <c r="J49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94" s="311" t="e">
        <f ca="1">INDEX(INDIRECT("Tbl_metadata[Category Table names]"),MATCH(Tbl_Calculator[[#This Row],[Business Area]],INDIRECT("Tbl_metadata[Types]",0)))</f>
        <v>#N/A</v>
      </c>
      <c r="L494" s="311" t="e">
        <f ca="1">INDEX(INDIRECT("Tbl_metadata[FabricType Table names]"),MATCH(Tbl_Calculator[[#This Row],[Business Area]],INDIRECT("Tbl_metadata[Types]",0)))</f>
        <v>#N/A</v>
      </c>
      <c r="M49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94" s="312">
        <f>IFERROR(INDEX(Tbl_AvgPercCotton[Average % Cotton],MATCH(Tbl_Calculator[[#This Row],[% Cotton in Blend
(Estimated Cotton %)]],Tbl_AvgPercCotton[Blends],0)),0)</f>
        <v>0</v>
      </c>
      <c r="O494" s="311" t="str">
        <f>CONCATENATE(Tbl_Calculator[[#This Row],[Product Category]],"|",Tbl_Calculator[[#This Row],[Product]])</f>
        <v>|</v>
      </c>
      <c r="P494" s="310">
        <f ca="1">IF(AND(Tbl_Calculator[[#This Row],[Number 
Purchased or Sold
(Individual item)]]&gt;0,Tbl_Calculator[[#This Row],[Weight of Cotton Fibre
(Kg)]]=0),0,1)</f>
        <v>1</v>
      </c>
      <c r="Q494" s="274"/>
      <c r="R494" s="274"/>
      <c r="S494" s="274"/>
      <c r="T494" s="274"/>
      <c r="U494" s="274"/>
      <c r="V494" s="274"/>
      <c r="W494" s="274"/>
    </row>
    <row r="495" spans="2:23">
      <c r="B495" s="348"/>
      <c r="C495" s="348"/>
      <c r="D495" s="348"/>
      <c r="E495" s="348"/>
      <c r="F495" s="349">
        <f>IFERROR(INDEX(Tbl_ProductList[Product Weight (g)],MATCH(Tbl_Calculator[[#This Row],[Weight Lookup]],Tbl_ProductList[Product Weight Lookup],0)),0)</f>
        <v>0</v>
      </c>
      <c r="G495" s="350"/>
      <c r="H495" s="351"/>
      <c r="I495" s="352"/>
      <c r="J49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95" s="311" t="e">
        <f ca="1">INDEX(INDIRECT("Tbl_metadata[Category Table names]"),MATCH(Tbl_Calculator[[#This Row],[Business Area]],INDIRECT("Tbl_metadata[Types]",0)))</f>
        <v>#N/A</v>
      </c>
      <c r="L495" s="311" t="e">
        <f ca="1">INDEX(INDIRECT("Tbl_metadata[FabricType Table names]"),MATCH(Tbl_Calculator[[#This Row],[Business Area]],INDIRECT("Tbl_metadata[Types]",0)))</f>
        <v>#N/A</v>
      </c>
      <c r="M49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95" s="312">
        <f>IFERROR(INDEX(Tbl_AvgPercCotton[Average % Cotton],MATCH(Tbl_Calculator[[#This Row],[% Cotton in Blend
(Estimated Cotton %)]],Tbl_AvgPercCotton[Blends],0)),0)</f>
        <v>0</v>
      </c>
      <c r="O495" s="311" t="str">
        <f>CONCATENATE(Tbl_Calculator[[#This Row],[Product Category]],"|",Tbl_Calculator[[#This Row],[Product]])</f>
        <v>|</v>
      </c>
      <c r="P495" s="310">
        <f ca="1">IF(AND(Tbl_Calculator[[#This Row],[Number 
Purchased or Sold
(Individual item)]]&gt;0,Tbl_Calculator[[#This Row],[Weight of Cotton Fibre
(Kg)]]=0),0,1)</f>
        <v>1</v>
      </c>
      <c r="Q495" s="274"/>
      <c r="R495" s="274"/>
      <c r="S495" s="274"/>
      <c r="T495" s="274"/>
      <c r="U495" s="274"/>
      <c r="V495" s="274"/>
      <c r="W495" s="274"/>
    </row>
    <row r="496" spans="2:23">
      <c r="B496" s="343"/>
      <c r="C496" s="343"/>
      <c r="D496" s="343"/>
      <c r="E496" s="343"/>
      <c r="F496" s="344">
        <f>IFERROR(INDEX(Tbl_ProductList[Product Weight (g)],MATCH(Tbl_Calculator[[#This Row],[Weight Lookup]],Tbl_ProductList[Product Weight Lookup],0)),0)</f>
        <v>0</v>
      </c>
      <c r="G496" s="345"/>
      <c r="H496" s="346"/>
      <c r="I496" s="347"/>
      <c r="J49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96" s="311" t="e">
        <f ca="1">INDEX(INDIRECT("Tbl_metadata[Category Table names]"),MATCH(Tbl_Calculator[[#This Row],[Business Area]],INDIRECT("Tbl_metadata[Types]",0)))</f>
        <v>#N/A</v>
      </c>
      <c r="L496" s="311" t="e">
        <f ca="1">INDEX(INDIRECT("Tbl_metadata[FabricType Table names]"),MATCH(Tbl_Calculator[[#This Row],[Business Area]],INDIRECT("Tbl_metadata[Types]",0)))</f>
        <v>#N/A</v>
      </c>
      <c r="M49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96" s="312">
        <f>IFERROR(INDEX(Tbl_AvgPercCotton[Average % Cotton],MATCH(Tbl_Calculator[[#This Row],[% Cotton in Blend
(Estimated Cotton %)]],Tbl_AvgPercCotton[Blends],0)),0)</f>
        <v>0</v>
      </c>
      <c r="O496" s="311" t="str">
        <f>CONCATENATE(Tbl_Calculator[[#This Row],[Product Category]],"|",Tbl_Calculator[[#This Row],[Product]])</f>
        <v>|</v>
      </c>
      <c r="P496" s="310">
        <f ca="1">IF(AND(Tbl_Calculator[[#This Row],[Number 
Purchased or Sold
(Individual item)]]&gt;0,Tbl_Calculator[[#This Row],[Weight of Cotton Fibre
(Kg)]]=0),0,1)</f>
        <v>1</v>
      </c>
      <c r="Q496" s="274"/>
      <c r="R496" s="274"/>
      <c r="S496" s="274"/>
      <c r="T496" s="274"/>
      <c r="U496" s="274"/>
      <c r="V496" s="274"/>
      <c r="W496" s="274"/>
    </row>
    <row r="497" spans="2:23">
      <c r="B497" s="348"/>
      <c r="C497" s="348"/>
      <c r="D497" s="348"/>
      <c r="E497" s="348"/>
      <c r="F497" s="349">
        <f>IFERROR(INDEX(Tbl_ProductList[Product Weight (g)],MATCH(Tbl_Calculator[[#This Row],[Weight Lookup]],Tbl_ProductList[Product Weight Lookup],0)),0)</f>
        <v>0</v>
      </c>
      <c r="G497" s="350"/>
      <c r="H497" s="351"/>
      <c r="I497" s="352"/>
      <c r="J49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97" s="311" t="e">
        <f ca="1">INDEX(INDIRECT("Tbl_metadata[Category Table names]"),MATCH(Tbl_Calculator[[#This Row],[Business Area]],INDIRECT("Tbl_metadata[Types]",0)))</f>
        <v>#N/A</v>
      </c>
      <c r="L497" s="311" t="e">
        <f ca="1">INDEX(INDIRECT("Tbl_metadata[FabricType Table names]"),MATCH(Tbl_Calculator[[#This Row],[Business Area]],INDIRECT("Tbl_metadata[Types]",0)))</f>
        <v>#N/A</v>
      </c>
      <c r="M49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97" s="312">
        <f>IFERROR(INDEX(Tbl_AvgPercCotton[Average % Cotton],MATCH(Tbl_Calculator[[#This Row],[% Cotton in Blend
(Estimated Cotton %)]],Tbl_AvgPercCotton[Blends],0)),0)</f>
        <v>0</v>
      </c>
      <c r="O497" s="311" t="str">
        <f>CONCATENATE(Tbl_Calculator[[#This Row],[Product Category]],"|",Tbl_Calculator[[#This Row],[Product]])</f>
        <v>|</v>
      </c>
      <c r="P497" s="310">
        <f ca="1">IF(AND(Tbl_Calculator[[#This Row],[Number 
Purchased or Sold
(Individual item)]]&gt;0,Tbl_Calculator[[#This Row],[Weight of Cotton Fibre
(Kg)]]=0),0,1)</f>
        <v>1</v>
      </c>
      <c r="Q497" s="274"/>
      <c r="R497" s="274"/>
      <c r="S497" s="274"/>
      <c r="T497" s="274"/>
      <c r="U497" s="274"/>
      <c r="V497" s="274"/>
      <c r="W497" s="274"/>
    </row>
    <row r="498" spans="2:23">
      <c r="B498" s="343"/>
      <c r="C498" s="343"/>
      <c r="D498" s="343"/>
      <c r="E498" s="343"/>
      <c r="F498" s="344">
        <f>IFERROR(INDEX(Tbl_ProductList[Product Weight (g)],MATCH(Tbl_Calculator[[#This Row],[Weight Lookup]],Tbl_ProductList[Product Weight Lookup],0)),0)</f>
        <v>0</v>
      </c>
      <c r="G498" s="345"/>
      <c r="H498" s="346"/>
      <c r="I498" s="347"/>
      <c r="J49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98" s="311" t="e">
        <f ca="1">INDEX(INDIRECT("Tbl_metadata[Category Table names]"),MATCH(Tbl_Calculator[[#This Row],[Business Area]],INDIRECT("Tbl_metadata[Types]",0)))</f>
        <v>#N/A</v>
      </c>
      <c r="L498" s="311" t="e">
        <f ca="1">INDEX(INDIRECT("Tbl_metadata[FabricType Table names]"),MATCH(Tbl_Calculator[[#This Row],[Business Area]],INDIRECT("Tbl_metadata[Types]",0)))</f>
        <v>#N/A</v>
      </c>
      <c r="M49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98" s="312">
        <f>IFERROR(INDEX(Tbl_AvgPercCotton[Average % Cotton],MATCH(Tbl_Calculator[[#This Row],[% Cotton in Blend
(Estimated Cotton %)]],Tbl_AvgPercCotton[Blends],0)),0)</f>
        <v>0</v>
      </c>
      <c r="O498" s="311" t="str">
        <f>CONCATENATE(Tbl_Calculator[[#This Row],[Product Category]],"|",Tbl_Calculator[[#This Row],[Product]])</f>
        <v>|</v>
      </c>
      <c r="P498" s="310">
        <f ca="1">IF(AND(Tbl_Calculator[[#This Row],[Number 
Purchased or Sold
(Individual item)]]&gt;0,Tbl_Calculator[[#This Row],[Weight of Cotton Fibre
(Kg)]]=0),0,1)</f>
        <v>1</v>
      </c>
      <c r="Q498" s="274"/>
      <c r="R498" s="274"/>
      <c r="S498" s="274"/>
      <c r="T498" s="274"/>
      <c r="U498" s="274"/>
      <c r="V498" s="274"/>
      <c r="W498" s="274"/>
    </row>
    <row r="499" spans="2:23">
      <c r="B499" s="348"/>
      <c r="C499" s="348"/>
      <c r="D499" s="348"/>
      <c r="E499" s="348"/>
      <c r="F499" s="349">
        <f>IFERROR(INDEX(Tbl_ProductList[Product Weight (g)],MATCH(Tbl_Calculator[[#This Row],[Weight Lookup]],Tbl_ProductList[Product Weight Lookup],0)),0)</f>
        <v>0</v>
      </c>
      <c r="G499" s="350"/>
      <c r="H499" s="351"/>
      <c r="I499" s="352"/>
      <c r="J49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499" s="311" t="e">
        <f ca="1">INDEX(INDIRECT("Tbl_metadata[Category Table names]"),MATCH(Tbl_Calculator[[#This Row],[Business Area]],INDIRECT("Tbl_metadata[Types]",0)))</f>
        <v>#N/A</v>
      </c>
      <c r="L499" s="311" t="e">
        <f ca="1">INDEX(INDIRECT("Tbl_metadata[FabricType Table names]"),MATCH(Tbl_Calculator[[#This Row],[Business Area]],INDIRECT("Tbl_metadata[Types]",0)))</f>
        <v>#N/A</v>
      </c>
      <c r="M49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499" s="312">
        <f>IFERROR(INDEX(Tbl_AvgPercCotton[Average % Cotton],MATCH(Tbl_Calculator[[#This Row],[% Cotton in Blend
(Estimated Cotton %)]],Tbl_AvgPercCotton[Blends],0)),0)</f>
        <v>0</v>
      </c>
      <c r="O499" s="311" t="str">
        <f>CONCATENATE(Tbl_Calculator[[#This Row],[Product Category]],"|",Tbl_Calculator[[#This Row],[Product]])</f>
        <v>|</v>
      </c>
      <c r="P499" s="310">
        <f ca="1">IF(AND(Tbl_Calculator[[#This Row],[Number 
Purchased or Sold
(Individual item)]]&gt;0,Tbl_Calculator[[#This Row],[Weight of Cotton Fibre
(Kg)]]=0),0,1)</f>
        <v>1</v>
      </c>
      <c r="Q499" s="274"/>
      <c r="R499" s="274"/>
      <c r="S499" s="274"/>
      <c r="T499" s="274"/>
      <c r="U499" s="274"/>
      <c r="V499" s="274"/>
      <c r="W499" s="274"/>
    </row>
    <row r="500" spans="2:23">
      <c r="B500" s="343"/>
      <c r="C500" s="343"/>
      <c r="D500" s="343"/>
      <c r="E500" s="343"/>
      <c r="F500" s="344">
        <f>IFERROR(INDEX(Tbl_ProductList[Product Weight (g)],MATCH(Tbl_Calculator[[#This Row],[Weight Lookup]],Tbl_ProductList[Product Weight Lookup],0)),0)</f>
        <v>0</v>
      </c>
      <c r="G500" s="345"/>
      <c r="H500" s="346"/>
      <c r="I500" s="347"/>
      <c r="J50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00" s="311" t="e">
        <f ca="1">INDEX(INDIRECT("Tbl_metadata[Category Table names]"),MATCH(Tbl_Calculator[[#This Row],[Business Area]],INDIRECT("Tbl_metadata[Types]",0)))</f>
        <v>#N/A</v>
      </c>
      <c r="L500" s="311" t="e">
        <f ca="1">INDEX(INDIRECT("Tbl_metadata[FabricType Table names]"),MATCH(Tbl_Calculator[[#This Row],[Business Area]],INDIRECT("Tbl_metadata[Types]",0)))</f>
        <v>#N/A</v>
      </c>
      <c r="M50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00" s="312">
        <f>IFERROR(INDEX(Tbl_AvgPercCotton[Average % Cotton],MATCH(Tbl_Calculator[[#This Row],[% Cotton in Blend
(Estimated Cotton %)]],Tbl_AvgPercCotton[Blends],0)),0)</f>
        <v>0</v>
      </c>
      <c r="O500" s="311" t="str">
        <f>CONCATENATE(Tbl_Calculator[[#This Row],[Product Category]],"|",Tbl_Calculator[[#This Row],[Product]])</f>
        <v>|</v>
      </c>
      <c r="P500" s="310">
        <f ca="1">IF(AND(Tbl_Calculator[[#This Row],[Number 
Purchased or Sold
(Individual item)]]&gt;0,Tbl_Calculator[[#This Row],[Weight of Cotton Fibre
(Kg)]]=0),0,1)</f>
        <v>1</v>
      </c>
      <c r="Q500" s="274"/>
      <c r="R500" s="274"/>
      <c r="S500" s="274"/>
      <c r="T500" s="274"/>
      <c r="U500" s="274"/>
      <c r="V500" s="274"/>
      <c r="W500" s="274"/>
    </row>
    <row r="501" spans="2:23">
      <c r="B501" s="348"/>
      <c r="C501" s="348"/>
      <c r="D501" s="348"/>
      <c r="E501" s="348"/>
      <c r="F501" s="349">
        <f>IFERROR(INDEX(Tbl_ProductList[Product Weight (g)],MATCH(Tbl_Calculator[[#This Row],[Weight Lookup]],Tbl_ProductList[Product Weight Lookup],0)),0)</f>
        <v>0</v>
      </c>
      <c r="G501" s="350"/>
      <c r="H501" s="351"/>
      <c r="I501" s="352"/>
      <c r="J50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01" s="311" t="e">
        <f ca="1">INDEX(INDIRECT("Tbl_metadata[Category Table names]"),MATCH(Tbl_Calculator[[#This Row],[Business Area]],INDIRECT("Tbl_metadata[Types]",0)))</f>
        <v>#N/A</v>
      </c>
      <c r="L501" s="311" t="e">
        <f ca="1">INDEX(INDIRECT("Tbl_metadata[FabricType Table names]"),MATCH(Tbl_Calculator[[#This Row],[Business Area]],INDIRECT("Tbl_metadata[Types]",0)))</f>
        <v>#N/A</v>
      </c>
      <c r="M50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01" s="312">
        <f>IFERROR(INDEX(Tbl_AvgPercCotton[Average % Cotton],MATCH(Tbl_Calculator[[#This Row],[% Cotton in Blend
(Estimated Cotton %)]],Tbl_AvgPercCotton[Blends],0)),0)</f>
        <v>0</v>
      </c>
      <c r="O501" s="311" t="str">
        <f>CONCATENATE(Tbl_Calculator[[#This Row],[Product Category]],"|",Tbl_Calculator[[#This Row],[Product]])</f>
        <v>|</v>
      </c>
      <c r="P501" s="310">
        <f ca="1">IF(AND(Tbl_Calculator[[#This Row],[Number 
Purchased or Sold
(Individual item)]]&gt;0,Tbl_Calculator[[#This Row],[Weight of Cotton Fibre
(Kg)]]=0),0,1)</f>
        <v>1</v>
      </c>
      <c r="Q501" s="274"/>
      <c r="R501" s="274"/>
      <c r="S501" s="274"/>
      <c r="T501" s="274"/>
      <c r="U501" s="274"/>
      <c r="V501" s="274"/>
      <c r="W501" s="274"/>
    </row>
    <row r="502" spans="2:23">
      <c r="B502" s="343"/>
      <c r="C502" s="343"/>
      <c r="D502" s="343"/>
      <c r="E502" s="343"/>
      <c r="F502" s="344">
        <f>IFERROR(INDEX(Tbl_ProductList[Product Weight (g)],MATCH(Tbl_Calculator[[#This Row],[Weight Lookup]],Tbl_ProductList[Product Weight Lookup],0)),0)</f>
        <v>0</v>
      </c>
      <c r="G502" s="345"/>
      <c r="H502" s="346"/>
      <c r="I502" s="347"/>
      <c r="J50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02" s="311" t="e">
        <f ca="1">INDEX(INDIRECT("Tbl_metadata[Category Table names]"),MATCH(Tbl_Calculator[[#This Row],[Business Area]],INDIRECT("Tbl_metadata[Types]",0)))</f>
        <v>#N/A</v>
      </c>
      <c r="L502" s="311" t="e">
        <f ca="1">INDEX(INDIRECT("Tbl_metadata[FabricType Table names]"),MATCH(Tbl_Calculator[[#This Row],[Business Area]],INDIRECT("Tbl_metadata[Types]",0)))</f>
        <v>#N/A</v>
      </c>
      <c r="M50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02" s="312">
        <f>IFERROR(INDEX(Tbl_AvgPercCotton[Average % Cotton],MATCH(Tbl_Calculator[[#This Row],[% Cotton in Blend
(Estimated Cotton %)]],Tbl_AvgPercCotton[Blends],0)),0)</f>
        <v>0</v>
      </c>
      <c r="O502" s="311" t="str">
        <f>CONCATENATE(Tbl_Calculator[[#This Row],[Product Category]],"|",Tbl_Calculator[[#This Row],[Product]])</f>
        <v>|</v>
      </c>
      <c r="P502" s="310">
        <f ca="1">IF(AND(Tbl_Calculator[[#This Row],[Number 
Purchased or Sold
(Individual item)]]&gt;0,Tbl_Calculator[[#This Row],[Weight of Cotton Fibre
(Kg)]]=0),0,1)</f>
        <v>1</v>
      </c>
      <c r="Q502" s="274"/>
      <c r="R502" s="274"/>
      <c r="S502" s="274"/>
      <c r="T502" s="274"/>
      <c r="U502" s="274"/>
      <c r="V502" s="274"/>
      <c r="W502" s="274"/>
    </row>
    <row r="503" spans="2:23">
      <c r="B503" s="348"/>
      <c r="C503" s="348"/>
      <c r="D503" s="348"/>
      <c r="E503" s="348"/>
      <c r="F503" s="349">
        <f>IFERROR(INDEX(Tbl_ProductList[Product Weight (g)],MATCH(Tbl_Calculator[[#This Row],[Weight Lookup]],Tbl_ProductList[Product Weight Lookup],0)),0)</f>
        <v>0</v>
      </c>
      <c r="G503" s="350"/>
      <c r="H503" s="351"/>
      <c r="I503" s="352"/>
      <c r="J50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03" s="311" t="e">
        <f ca="1">INDEX(INDIRECT("Tbl_metadata[Category Table names]"),MATCH(Tbl_Calculator[[#This Row],[Business Area]],INDIRECT("Tbl_metadata[Types]",0)))</f>
        <v>#N/A</v>
      </c>
      <c r="L503" s="311" t="e">
        <f ca="1">INDEX(INDIRECT("Tbl_metadata[FabricType Table names]"),MATCH(Tbl_Calculator[[#This Row],[Business Area]],INDIRECT("Tbl_metadata[Types]",0)))</f>
        <v>#N/A</v>
      </c>
      <c r="M50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03" s="312">
        <f>IFERROR(INDEX(Tbl_AvgPercCotton[Average % Cotton],MATCH(Tbl_Calculator[[#This Row],[% Cotton in Blend
(Estimated Cotton %)]],Tbl_AvgPercCotton[Blends],0)),0)</f>
        <v>0</v>
      </c>
      <c r="O503" s="311" t="str">
        <f>CONCATENATE(Tbl_Calculator[[#This Row],[Product Category]],"|",Tbl_Calculator[[#This Row],[Product]])</f>
        <v>|</v>
      </c>
      <c r="P503" s="310">
        <f ca="1">IF(AND(Tbl_Calculator[[#This Row],[Number 
Purchased or Sold
(Individual item)]]&gt;0,Tbl_Calculator[[#This Row],[Weight of Cotton Fibre
(Kg)]]=0),0,1)</f>
        <v>1</v>
      </c>
      <c r="Q503" s="274"/>
      <c r="R503" s="274"/>
      <c r="S503" s="274"/>
      <c r="T503" s="274"/>
      <c r="U503" s="274"/>
      <c r="V503" s="274"/>
      <c r="W503" s="274"/>
    </row>
    <row r="504" spans="2:23">
      <c r="B504" s="343"/>
      <c r="C504" s="343"/>
      <c r="D504" s="343"/>
      <c r="E504" s="343"/>
      <c r="F504" s="344">
        <f>IFERROR(INDEX(Tbl_ProductList[Product Weight (g)],MATCH(Tbl_Calculator[[#This Row],[Weight Lookup]],Tbl_ProductList[Product Weight Lookup],0)),0)</f>
        <v>0</v>
      </c>
      <c r="G504" s="345"/>
      <c r="H504" s="346"/>
      <c r="I504" s="347"/>
      <c r="J50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04" s="311" t="e">
        <f ca="1">INDEX(INDIRECT("Tbl_metadata[Category Table names]"),MATCH(Tbl_Calculator[[#This Row],[Business Area]],INDIRECT("Tbl_metadata[Types]",0)))</f>
        <v>#N/A</v>
      </c>
      <c r="L504" s="311" t="e">
        <f ca="1">INDEX(INDIRECT("Tbl_metadata[FabricType Table names]"),MATCH(Tbl_Calculator[[#This Row],[Business Area]],INDIRECT("Tbl_metadata[Types]",0)))</f>
        <v>#N/A</v>
      </c>
      <c r="M50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04" s="312">
        <f>IFERROR(INDEX(Tbl_AvgPercCotton[Average % Cotton],MATCH(Tbl_Calculator[[#This Row],[% Cotton in Blend
(Estimated Cotton %)]],Tbl_AvgPercCotton[Blends],0)),0)</f>
        <v>0</v>
      </c>
      <c r="O504" s="311" t="str">
        <f>CONCATENATE(Tbl_Calculator[[#This Row],[Product Category]],"|",Tbl_Calculator[[#This Row],[Product]])</f>
        <v>|</v>
      </c>
      <c r="P504" s="310">
        <f ca="1">IF(AND(Tbl_Calculator[[#This Row],[Number 
Purchased or Sold
(Individual item)]]&gt;0,Tbl_Calculator[[#This Row],[Weight of Cotton Fibre
(Kg)]]=0),0,1)</f>
        <v>1</v>
      </c>
      <c r="Q504" s="274"/>
      <c r="R504" s="274"/>
      <c r="S504" s="274"/>
      <c r="T504" s="274"/>
      <c r="U504" s="274"/>
      <c r="V504" s="274"/>
      <c r="W504" s="274"/>
    </row>
    <row r="505" spans="2:23">
      <c r="B505" s="348"/>
      <c r="C505" s="348"/>
      <c r="D505" s="348"/>
      <c r="E505" s="348"/>
      <c r="F505" s="349">
        <f>IFERROR(INDEX(Tbl_ProductList[Product Weight (g)],MATCH(Tbl_Calculator[[#This Row],[Weight Lookup]],Tbl_ProductList[Product Weight Lookup],0)),0)</f>
        <v>0</v>
      </c>
      <c r="G505" s="350"/>
      <c r="H505" s="351"/>
      <c r="I505" s="352"/>
      <c r="J50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05" s="311" t="e">
        <f ca="1">INDEX(INDIRECT("Tbl_metadata[Category Table names]"),MATCH(Tbl_Calculator[[#This Row],[Business Area]],INDIRECT("Tbl_metadata[Types]",0)))</f>
        <v>#N/A</v>
      </c>
      <c r="L505" s="311" t="e">
        <f ca="1">INDEX(INDIRECT("Tbl_metadata[FabricType Table names]"),MATCH(Tbl_Calculator[[#This Row],[Business Area]],INDIRECT("Tbl_metadata[Types]",0)))</f>
        <v>#N/A</v>
      </c>
      <c r="M50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05" s="312">
        <f>IFERROR(INDEX(Tbl_AvgPercCotton[Average % Cotton],MATCH(Tbl_Calculator[[#This Row],[% Cotton in Blend
(Estimated Cotton %)]],Tbl_AvgPercCotton[Blends],0)),0)</f>
        <v>0</v>
      </c>
      <c r="O505" s="311" t="str">
        <f>CONCATENATE(Tbl_Calculator[[#This Row],[Product Category]],"|",Tbl_Calculator[[#This Row],[Product]])</f>
        <v>|</v>
      </c>
      <c r="P505" s="310">
        <f ca="1">IF(AND(Tbl_Calculator[[#This Row],[Number 
Purchased or Sold
(Individual item)]]&gt;0,Tbl_Calculator[[#This Row],[Weight of Cotton Fibre
(Kg)]]=0),0,1)</f>
        <v>1</v>
      </c>
      <c r="Q505" s="274"/>
      <c r="R505" s="274"/>
      <c r="S505" s="274"/>
      <c r="T505" s="274"/>
      <c r="U505" s="274"/>
      <c r="V505" s="274"/>
      <c r="W505" s="274"/>
    </row>
    <row r="506" spans="2:23">
      <c r="B506" s="343"/>
      <c r="C506" s="343"/>
      <c r="D506" s="343"/>
      <c r="E506" s="343"/>
      <c r="F506" s="344">
        <f>IFERROR(INDEX(Tbl_ProductList[Product Weight (g)],MATCH(Tbl_Calculator[[#This Row],[Weight Lookup]],Tbl_ProductList[Product Weight Lookup],0)),0)</f>
        <v>0</v>
      </c>
      <c r="G506" s="345"/>
      <c r="H506" s="346"/>
      <c r="I506" s="347"/>
      <c r="J50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06" s="311" t="e">
        <f ca="1">INDEX(INDIRECT("Tbl_metadata[Category Table names]"),MATCH(Tbl_Calculator[[#This Row],[Business Area]],INDIRECT("Tbl_metadata[Types]",0)))</f>
        <v>#N/A</v>
      </c>
      <c r="L506" s="311" t="e">
        <f ca="1">INDEX(INDIRECT("Tbl_metadata[FabricType Table names]"),MATCH(Tbl_Calculator[[#This Row],[Business Area]],INDIRECT("Tbl_metadata[Types]",0)))</f>
        <v>#N/A</v>
      </c>
      <c r="M50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06" s="312">
        <f>IFERROR(INDEX(Tbl_AvgPercCotton[Average % Cotton],MATCH(Tbl_Calculator[[#This Row],[% Cotton in Blend
(Estimated Cotton %)]],Tbl_AvgPercCotton[Blends],0)),0)</f>
        <v>0</v>
      </c>
      <c r="O506" s="311" t="str">
        <f>CONCATENATE(Tbl_Calculator[[#This Row],[Product Category]],"|",Tbl_Calculator[[#This Row],[Product]])</f>
        <v>|</v>
      </c>
      <c r="P506" s="310">
        <f ca="1">IF(AND(Tbl_Calculator[[#This Row],[Number 
Purchased or Sold
(Individual item)]]&gt;0,Tbl_Calculator[[#This Row],[Weight of Cotton Fibre
(Kg)]]=0),0,1)</f>
        <v>1</v>
      </c>
      <c r="Q506" s="274"/>
      <c r="R506" s="274"/>
      <c r="S506" s="274"/>
      <c r="T506" s="274"/>
      <c r="U506" s="274"/>
      <c r="V506" s="274"/>
      <c r="W506" s="274"/>
    </row>
    <row r="507" spans="2:23">
      <c r="B507" s="348"/>
      <c r="C507" s="348"/>
      <c r="D507" s="348"/>
      <c r="E507" s="348"/>
      <c r="F507" s="349">
        <f>IFERROR(INDEX(Tbl_ProductList[Product Weight (g)],MATCH(Tbl_Calculator[[#This Row],[Weight Lookup]],Tbl_ProductList[Product Weight Lookup],0)),0)</f>
        <v>0</v>
      </c>
      <c r="G507" s="350"/>
      <c r="H507" s="351"/>
      <c r="I507" s="352"/>
      <c r="J50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07" s="311" t="e">
        <f ca="1">INDEX(INDIRECT("Tbl_metadata[Category Table names]"),MATCH(Tbl_Calculator[[#This Row],[Business Area]],INDIRECT("Tbl_metadata[Types]",0)))</f>
        <v>#N/A</v>
      </c>
      <c r="L507" s="311" t="e">
        <f ca="1">INDEX(INDIRECT("Tbl_metadata[FabricType Table names]"),MATCH(Tbl_Calculator[[#This Row],[Business Area]],INDIRECT("Tbl_metadata[Types]",0)))</f>
        <v>#N/A</v>
      </c>
      <c r="M50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07" s="312">
        <f>IFERROR(INDEX(Tbl_AvgPercCotton[Average % Cotton],MATCH(Tbl_Calculator[[#This Row],[% Cotton in Blend
(Estimated Cotton %)]],Tbl_AvgPercCotton[Blends],0)),0)</f>
        <v>0</v>
      </c>
      <c r="O507" s="311" t="str">
        <f>CONCATENATE(Tbl_Calculator[[#This Row],[Product Category]],"|",Tbl_Calculator[[#This Row],[Product]])</f>
        <v>|</v>
      </c>
      <c r="P507" s="310">
        <f ca="1">IF(AND(Tbl_Calculator[[#This Row],[Number 
Purchased or Sold
(Individual item)]]&gt;0,Tbl_Calculator[[#This Row],[Weight of Cotton Fibre
(Kg)]]=0),0,1)</f>
        <v>1</v>
      </c>
      <c r="Q507" s="274"/>
      <c r="R507" s="274"/>
      <c r="S507" s="274"/>
      <c r="T507" s="274"/>
      <c r="U507" s="274"/>
      <c r="V507" s="274"/>
      <c r="W507" s="274"/>
    </row>
    <row r="508" spans="2:23">
      <c r="B508" s="343"/>
      <c r="C508" s="343"/>
      <c r="D508" s="343"/>
      <c r="E508" s="343"/>
      <c r="F508" s="344">
        <f>IFERROR(INDEX(Tbl_ProductList[Product Weight (g)],MATCH(Tbl_Calculator[[#This Row],[Weight Lookup]],Tbl_ProductList[Product Weight Lookup],0)),0)</f>
        <v>0</v>
      </c>
      <c r="G508" s="345"/>
      <c r="H508" s="346"/>
      <c r="I508" s="347"/>
      <c r="J50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08" s="311" t="e">
        <f ca="1">INDEX(INDIRECT("Tbl_metadata[Category Table names]"),MATCH(Tbl_Calculator[[#This Row],[Business Area]],INDIRECT("Tbl_metadata[Types]",0)))</f>
        <v>#N/A</v>
      </c>
      <c r="L508" s="311" t="e">
        <f ca="1">INDEX(INDIRECT("Tbl_metadata[FabricType Table names]"),MATCH(Tbl_Calculator[[#This Row],[Business Area]],INDIRECT("Tbl_metadata[Types]",0)))</f>
        <v>#N/A</v>
      </c>
      <c r="M50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08" s="312">
        <f>IFERROR(INDEX(Tbl_AvgPercCotton[Average % Cotton],MATCH(Tbl_Calculator[[#This Row],[% Cotton in Blend
(Estimated Cotton %)]],Tbl_AvgPercCotton[Blends],0)),0)</f>
        <v>0</v>
      </c>
      <c r="O508" s="311" t="str">
        <f>CONCATENATE(Tbl_Calculator[[#This Row],[Product Category]],"|",Tbl_Calculator[[#This Row],[Product]])</f>
        <v>|</v>
      </c>
      <c r="P508" s="310">
        <f ca="1">IF(AND(Tbl_Calculator[[#This Row],[Number 
Purchased or Sold
(Individual item)]]&gt;0,Tbl_Calculator[[#This Row],[Weight of Cotton Fibre
(Kg)]]=0),0,1)</f>
        <v>1</v>
      </c>
      <c r="Q508" s="274"/>
      <c r="R508" s="274"/>
      <c r="S508" s="274"/>
      <c r="T508" s="274"/>
      <c r="U508" s="274"/>
      <c r="V508" s="274"/>
      <c r="W508" s="274"/>
    </row>
    <row r="509" spans="2:23">
      <c r="B509" s="348"/>
      <c r="C509" s="348"/>
      <c r="D509" s="348"/>
      <c r="E509" s="348"/>
      <c r="F509" s="349">
        <f>IFERROR(INDEX(Tbl_ProductList[Product Weight (g)],MATCH(Tbl_Calculator[[#This Row],[Weight Lookup]],Tbl_ProductList[Product Weight Lookup],0)),0)</f>
        <v>0</v>
      </c>
      <c r="G509" s="350"/>
      <c r="H509" s="351"/>
      <c r="I509" s="352"/>
      <c r="J50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09" s="311" t="e">
        <f ca="1">INDEX(INDIRECT("Tbl_metadata[Category Table names]"),MATCH(Tbl_Calculator[[#This Row],[Business Area]],INDIRECT("Tbl_metadata[Types]",0)))</f>
        <v>#N/A</v>
      </c>
      <c r="L509" s="311" t="e">
        <f ca="1">INDEX(INDIRECT("Tbl_metadata[FabricType Table names]"),MATCH(Tbl_Calculator[[#This Row],[Business Area]],INDIRECT("Tbl_metadata[Types]",0)))</f>
        <v>#N/A</v>
      </c>
      <c r="M50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09" s="312">
        <f>IFERROR(INDEX(Tbl_AvgPercCotton[Average % Cotton],MATCH(Tbl_Calculator[[#This Row],[% Cotton in Blend
(Estimated Cotton %)]],Tbl_AvgPercCotton[Blends],0)),0)</f>
        <v>0</v>
      </c>
      <c r="O509" s="311" t="str">
        <f>CONCATENATE(Tbl_Calculator[[#This Row],[Product Category]],"|",Tbl_Calculator[[#This Row],[Product]])</f>
        <v>|</v>
      </c>
      <c r="P509" s="310">
        <f ca="1">IF(AND(Tbl_Calculator[[#This Row],[Number 
Purchased or Sold
(Individual item)]]&gt;0,Tbl_Calculator[[#This Row],[Weight of Cotton Fibre
(Kg)]]=0),0,1)</f>
        <v>1</v>
      </c>
      <c r="Q509" s="274"/>
      <c r="R509" s="274"/>
      <c r="S509" s="274"/>
      <c r="T509" s="274"/>
      <c r="U509" s="274"/>
      <c r="V509" s="274"/>
      <c r="W509" s="274"/>
    </row>
    <row r="510" spans="2:23">
      <c r="B510" s="343"/>
      <c r="C510" s="343"/>
      <c r="D510" s="343"/>
      <c r="E510" s="343"/>
      <c r="F510" s="344">
        <f>IFERROR(INDEX(Tbl_ProductList[Product Weight (g)],MATCH(Tbl_Calculator[[#This Row],[Weight Lookup]],Tbl_ProductList[Product Weight Lookup],0)),0)</f>
        <v>0</v>
      </c>
      <c r="G510" s="345"/>
      <c r="H510" s="346"/>
      <c r="I510" s="347"/>
      <c r="J51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10" s="311" t="e">
        <f ca="1">INDEX(INDIRECT("Tbl_metadata[Category Table names]"),MATCH(Tbl_Calculator[[#This Row],[Business Area]],INDIRECT("Tbl_metadata[Types]",0)))</f>
        <v>#N/A</v>
      </c>
      <c r="L510" s="311" t="e">
        <f ca="1">INDEX(INDIRECT("Tbl_metadata[FabricType Table names]"),MATCH(Tbl_Calculator[[#This Row],[Business Area]],INDIRECT("Tbl_metadata[Types]",0)))</f>
        <v>#N/A</v>
      </c>
      <c r="M51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10" s="312">
        <f>IFERROR(INDEX(Tbl_AvgPercCotton[Average % Cotton],MATCH(Tbl_Calculator[[#This Row],[% Cotton in Blend
(Estimated Cotton %)]],Tbl_AvgPercCotton[Blends],0)),0)</f>
        <v>0</v>
      </c>
      <c r="O510" s="311" t="str">
        <f>CONCATENATE(Tbl_Calculator[[#This Row],[Product Category]],"|",Tbl_Calculator[[#This Row],[Product]])</f>
        <v>|</v>
      </c>
      <c r="P510" s="310">
        <f ca="1">IF(AND(Tbl_Calculator[[#This Row],[Number 
Purchased or Sold
(Individual item)]]&gt;0,Tbl_Calculator[[#This Row],[Weight of Cotton Fibre
(Kg)]]=0),0,1)</f>
        <v>1</v>
      </c>
      <c r="Q510" s="274"/>
      <c r="R510" s="274"/>
      <c r="S510" s="274"/>
      <c r="T510" s="274"/>
      <c r="U510" s="274"/>
      <c r="V510" s="274"/>
      <c r="W510" s="274"/>
    </row>
    <row r="511" spans="2:23">
      <c r="B511" s="348"/>
      <c r="C511" s="348"/>
      <c r="D511" s="348"/>
      <c r="E511" s="348"/>
      <c r="F511" s="349">
        <f>IFERROR(INDEX(Tbl_ProductList[Product Weight (g)],MATCH(Tbl_Calculator[[#This Row],[Weight Lookup]],Tbl_ProductList[Product Weight Lookup],0)),0)</f>
        <v>0</v>
      </c>
      <c r="G511" s="350"/>
      <c r="H511" s="351"/>
      <c r="I511" s="352"/>
      <c r="J51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11" s="311" t="e">
        <f ca="1">INDEX(INDIRECT("Tbl_metadata[Category Table names]"),MATCH(Tbl_Calculator[[#This Row],[Business Area]],INDIRECT("Tbl_metadata[Types]",0)))</f>
        <v>#N/A</v>
      </c>
      <c r="L511" s="311" t="e">
        <f ca="1">INDEX(INDIRECT("Tbl_metadata[FabricType Table names]"),MATCH(Tbl_Calculator[[#This Row],[Business Area]],INDIRECT("Tbl_metadata[Types]",0)))</f>
        <v>#N/A</v>
      </c>
      <c r="M51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11" s="312">
        <f>IFERROR(INDEX(Tbl_AvgPercCotton[Average % Cotton],MATCH(Tbl_Calculator[[#This Row],[% Cotton in Blend
(Estimated Cotton %)]],Tbl_AvgPercCotton[Blends],0)),0)</f>
        <v>0</v>
      </c>
      <c r="O511" s="311" t="str">
        <f>CONCATENATE(Tbl_Calculator[[#This Row],[Product Category]],"|",Tbl_Calculator[[#This Row],[Product]])</f>
        <v>|</v>
      </c>
      <c r="P511" s="310">
        <f ca="1">IF(AND(Tbl_Calculator[[#This Row],[Number 
Purchased or Sold
(Individual item)]]&gt;0,Tbl_Calculator[[#This Row],[Weight of Cotton Fibre
(Kg)]]=0),0,1)</f>
        <v>1</v>
      </c>
      <c r="Q511" s="274"/>
      <c r="R511" s="274"/>
      <c r="S511" s="274"/>
      <c r="T511" s="274"/>
      <c r="U511" s="274"/>
      <c r="V511" s="274"/>
      <c r="W511" s="274"/>
    </row>
    <row r="512" spans="2:23">
      <c r="B512" s="343"/>
      <c r="C512" s="343"/>
      <c r="D512" s="343"/>
      <c r="E512" s="343"/>
      <c r="F512" s="344">
        <f>IFERROR(INDEX(Tbl_ProductList[Product Weight (g)],MATCH(Tbl_Calculator[[#This Row],[Weight Lookup]],Tbl_ProductList[Product Weight Lookup],0)),0)</f>
        <v>0</v>
      </c>
      <c r="G512" s="345"/>
      <c r="H512" s="346"/>
      <c r="I512" s="347"/>
      <c r="J51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12" s="311" t="e">
        <f ca="1">INDEX(INDIRECT("Tbl_metadata[Category Table names]"),MATCH(Tbl_Calculator[[#This Row],[Business Area]],INDIRECT("Tbl_metadata[Types]",0)))</f>
        <v>#N/A</v>
      </c>
      <c r="L512" s="311" t="e">
        <f ca="1">INDEX(INDIRECT("Tbl_metadata[FabricType Table names]"),MATCH(Tbl_Calculator[[#This Row],[Business Area]],INDIRECT("Tbl_metadata[Types]",0)))</f>
        <v>#N/A</v>
      </c>
      <c r="M51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12" s="312">
        <f>IFERROR(INDEX(Tbl_AvgPercCotton[Average % Cotton],MATCH(Tbl_Calculator[[#This Row],[% Cotton in Blend
(Estimated Cotton %)]],Tbl_AvgPercCotton[Blends],0)),0)</f>
        <v>0</v>
      </c>
      <c r="O512" s="311" t="str">
        <f>CONCATENATE(Tbl_Calculator[[#This Row],[Product Category]],"|",Tbl_Calculator[[#This Row],[Product]])</f>
        <v>|</v>
      </c>
      <c r="P512" s="310">
        <f ca="1">IF(AND(Tbl_Calculator[[#This Row],[Number 
Purchased or Sold
(Individual item)]]&gt;0,Tbl_Calculator[[#This Row],[Weight of Cotton Fibre
(Kg)]]=0),0,1)</f>
        <v>1</v>
      </c>
      <c r="Q512" s="274"/>
      <c r="R512" s="274"/>
      <c r="S512" s="274"/>
      <c r="T512" s="274"/>
      <c r="U512" s="274"/>
      <c r="V512" s="274"/>
      <c r="W512" s="274"/>
    </row>
    <row r="513" spans="2:23">
      <c r="B513" s="348"/>
      <c r="C513" s="348"/>
      <c r="D513" s="348"/>
      <c r="E513" s="348"/>
      <c r="F513" s="349">
        <f>IFERROR(INDEX(Tbl_ProductList[Product Weight (g)],MATCH(Tbl_Calculator[[#This Row],[Weight Lookup]],Tbl_ProductList[Product Weight Lookup],0)),0)</f>
        <v>0</v>
      </c>
      <c r="G513" s="350"/>
      <c r="H513" s="351"/>
      <c r="I513" s="352"/>
      <c r="J51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13" s="311" t="e">
        <f ca="1">INDEX(INDIRECT("Tbl_metadata[Category Table names]"),MATCH(Tbl_Calculator[[#This Row],[Business Area]],INDIRECT("Tbl_metadata[Types]",0)))</f>
        <v>#N/A</v>
      </c>
      <c r="L513" s="311" t="e">
        <f ca="1">INDEX(INDIRECT("Tbl_metadata[FabricType Table names]"),MATCH(Tbl_Calculator[[#This Row],[Business Area]],INDIRECT("Tbl_metadata[Types]",0)))</f>
        <v>#N/A</v>
      </c>
      <c r="M51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13" s="312">
        <f>IFERROR(INDEX(Tbl_AvgPercCotton[Average % Cotton],MATCH(Tbl_Calculator[[#This Row],[% Cotton in Blend
(Estimated Cotton %)]],Tbl_AvgPercCotton[Blends],0)),0)</f>
        <v>0</v>
      </c>
      <c r="O513" s="311" t="str">
        <f>CONCATENATE(Tbl_Calculator[[#This Row],[Product Category]],"|",Tbl_Calculator[[#This Row],[Product]])</f>
        <v>|</v>
      </c>
      <c r="P513" s="310">
        <f ca="1">IF(AND(Tbl_Calculator[[#This Row],[Number 
Purchased or Sold
(Individual item)]]&gt;0,Tbl_Calculator[[#This Row],[Weight of Cotton Fibre
(Kg)]]=0),0,1)</f>
        <v>1</v>
      </c>
      <c r="Q513" s="274"/>
      <c r="R513" s="274"/>
      <c r="S513" s="274"/>
      <c r="T513" s="274"/>
      <c r="U513" s="274"/>
      <c r="V513" s="274"/>
      <c r="W513" s="274"/>
    </row>
    <row r="514" spans="2:23">
      <c r="B514" s="343"/>
      <c r="C514" s="343"/>
      <c r="D514" s="343"/>
      <c r="E514" s="343"/>
      <c r="F514" s="344">
        <f>IFERROR(INDEX(Tbl_ProductList[Product Weight (g)],MATCH(Tbl_Calculator[[#This Row],[Weight Lookup]],Tbl_ProductList[Product Weight Lookup],0)),0)</f>
        <v>0</v>
      </c>
      <c r="G514" s="345"/>
      <c r="H514" s="346"/>
      <c r="I514" s="347"/>
      <c r="J51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14" s="311" t="e">
        <f ca="1">INDEX(INDIRECT("Tbl_metadata[Category Table names]"),MATCH(Tbl_Calculator[[#This Row],[Business Area]],INDIRECT("Tbl_metadata[Types]",0)))</f>
        <v>#N/A</v>
      </c>
      <c r="L514" s="311" t="e">
        <f ca="1">INDEX(INDIRECT("Tbl_metadata[FabricType Table names]"),MATCH(Tbl_Calculator[[#This Row],[Business Area]],INDIRECT("Tbl_metadata[Types]",0)))</f>
        <v>#N/A</v>
      </c>
      <c r="M51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14" s="312">
        <f>IFERROR(INDEX(Tbl_AvgPercCotton[Average % Cotton],MATCH(Tbl_Calculator[[#This Row],[% Cotton in Blend
(Estimated Cotton %)]],Tbl_AvgPercCotton[Blends],0)),0)</f>
        <v>0</v>
      </c>
      <c r="O514" s="311" t="str">
        <f>CONCATENATE(Tbl_Calculator[[#This Row],[Product Category]],"|",Tbl_Calculator[[#This Row],[Product]])</f>
        <v>|</v>
      </c>
      <c r="P514" s="310">
        <f ca="1">IF(AND(Tbl_Calculator[[#This Row],[Number 
Purchased or Sold
(Individual item)]]&gt;0,Tbl_Calculator[[#This Row],[Weight of Cotton Fibre
(Kg)]]=0),0,1)</f>
        <v>1</v>
      </c>
      <c r="Q514" s="274"/>
      <c r="R514" s="274"/>
      <c r="S514" s="274"/>
      <c r="T514" s="274"/>
      <c r="U514" s="274"/>
      <c r="V514" s="274"/>
      <c r="W514" s="274"/>
    </row>
    <row r="515" spans="2:23">
      <c r="B515" s="348"/>
      <c r="C515" s="348"/>
      <c r="D515" s="348"/>
      <c r="E515" s="348"/>
      <c r="F515" s="349">
        <f>IFERROR(INDEX(Tbl_ProductList[Product Weight (g)],MATCH(Tbl_Calculator[[#This Row],[Weight Lookup]],Tbl_ProductList[Product Weight Lookup],0)),0)</f>
        <v>0</v>
      </c>
      <c r="G515" s="350"/>
      <c r="H515" s="351"/>
      <c r="I515" s="352"/>
      <c r="J51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15" s="311" t="e">
        <f ca="1">INDEX(INDIRECT("Tbl_metadata[Category Table names]"),MATCH(Tbl_Calculator[[#This Row],[Business Area]],INDIRECT("Tbl_metadata[Types]",0)))</f>
        <v>#N/A</v>
      </c>
      <c r="L515" s="311" t="e">
        <f ca="1">INDEX(INDIRECT("Tbl_metadata[FabricType Table names]"),MATCH(Tbl_Calculator[[#This Row],[Business Area]],INDIRECT("Tbl_metadata[Types]",0)))</f>
        <v>#N/A</v>
      </c>
      <c r="M51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15" s="312">
        <f>IFERROR(INDEX(Tbl_AvgPercCotton[Average % Cotton],MATCH(Tbl_Calculator[[#This Row],[% Cotton in Blend
(Estimated Cotton %)]],Tbl_AvgPercCotton[Blends],0)),0)</f>
        <v>0</v>
      </c>
      <c r="O515" s="311" t="str">
        <f>CONCATENATE(Tbl_Calculator[[#This Row],[Product Category]],"|",Tbl_Calculator[[#This Row],[Product]])</f>
        <v>|</v>
      </c>
      <c r="P515" s="310">
        <f ca="1">IF(AND(Tbl_Calculator[[#This Row],[Number 
Purchased or Sold
(Individual item)]]&gt;0,Tbl_Calculator[[#This Row],[Weight of Cotton Fibre
(Kg)]]=0),0,1)</f>
        <v>1</v>
      </c>
      <c r="Q515" s="274"/>
      <c r="R515" s="274"/>
      <c r="S515" s="274"/>
      <c r="T515" s="274"/>
      <c r="U515" s="274"/>
      <c r="V515" s="274"/>
      <c r="W515" s="274"/>
    </row>
    <row r="516" spans="2:23">
      <c r="B516" s="343"/>
      <c r="C516" s="343"/>
      <c r="D516" s="343"/>
      <c r="E516" s="343"/>
      <c r="F516" s="344">
        <f>IFERROR(INDEX(Tbl_ProductList[Product Weight (g)],MATCH(Tbl_Calculator[[#This Row],[Weight Lookup]],Tbl_ProductList[Product Weight Lookup],0)),0)</f>
        <v>0</v>
      </c>
      <c r="G516" s="345"/>
      <c r="H516" s="346"/>
      <c r="I516" s="347"/>
      <c r="J51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16" s="311" t="e">
        <f ca="1">INDEX(INDIRECT("Tbl_metadata[Category Table names]"),MATCH(Tbl_Calculator[[#This Row],[Business Area]],INDIRECT("Tbl_metadata[Types]",0)))</f>
        <v>#N/A</v>
      </c>
      <c r="L516" s="311" t="e">
        <f ca="1">INDEX(INDIRECT("Tbl_metadata[FabricType Table names]"),MATCH(Tbl_Calculator[[#This Row],[Business Area]],INDIRECT("Tbl_metadata[Types]",0)))</f>
        <v>#N/A</v>
      </c>
      <c r="M51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16" s="312">
        <f>IFERROR(INDEX(Tbl_AvgPercCotton[Average % Cotton],MATCH(Tbl_Calculator[[#This Row],[% Cotton in Blend
(Estimated Cotton %)]],Tbl_AvgPercCotton[Blends],0)),0)</f>
        <v>0</v>
      </c>
      <c r="O516" s="311" t="str">
        <f>CONCATENATE(Tbl_Calculator[[#This Row],[Product Category]],"|",Tbl_Calculator[[#This Row],[Product]])</f>
        <v>|</v>
      </c>
      <c r="P516" s="310">
        <f ca="1">IF(AND(Tbl_Calculator[[#This Row],[Number 
Purchased or Sold
(Individual item)]]&gt;0,Tbl_Calculator[[#This Row],[Weight of Cotton Fibre
(Kg)]]=0),0,1)</f>
        <v>1</v>
      </c>
      <c r="Q516" s="274"/>
      <c r="R516" s="274"/>
      <c r="S516" s="274"/>
      <c r="T516" s="274"/>
      <c r="U516" s="274"/>
      <c r="V516" s="274"/>
      <c r="W516" s="274"/>
    </row>
    <row r="517" spans="2:23">
      <c r="B517" s="348"/>
      <c r="C517" s="348"/>
      <c r="D517" s="348"/>
      <c r="E517" s="348"/>
      <c r="F517" s="349">
        <f>IFERROR(INDEX(Tbl_ProductList[Product Weight (g)],MATCH(Tbl_Calculator[[#This Row],[Weight Lookup]],Tbl_ProductList[Product Weight Lookup],0)),0)</f>
        <v>0</v>
      </c>
      <c r="G517" s="350"/>
      <c r="H517" s="351"/>
      <c r="I517" s="352"/>
      <c r="J51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17" s="311" t="e">
        <f ca="1">INDEX(INDIRECT("Tbl_metadata[Category Table names]"),MATCH(Tbl_Calculator[[#This Row],[Business Area]],INDIRECT("Tbl_metadata[Types]",0)))</f>
        <v>#N/A</v>
      </c>
      <c r="L517" s="311" t="e">
        <f ca="1">INDEX(INDIRECT("Tbl_metadata[FabricType Table names]"),MATCH(Tbl_Calculator[[#This Row],[Business Area]],INDIRECT("Tbl_metadata[Types]",0)))</f>
        <v>#N/A</v>
      </c>
      <c r="M51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17" s="312">
        <f>IFERROR(INDEX(Tbl_AvgPercCotton[Average % Cotton],MATCH(Tbl_Calculator[[#This Row],[% Cotton in Blend
(Estimated Cotton %)]],Tbl_AvgPercCotton[Blends],0)),0)</f>
        <v>0</v>
      </c>
      <c r="O517" s="311" t="str">
        <f>CONCATENATE(Tbl_Calculator[[#This Row],[Product Category]],"|",Tbl_Calculator[[#This Row],[Product]])</f>
        <v>|</v>
      </c>
      <c r="P517" s="310">
        <f ca="1">IF(AND(Tbl_Calculator[[#This Row],[Number 
Purchased or Sold
(Individual item)]]&gt;0,Tbl_Calculator[[#This Row],[Weight of Cotton Fibre
(Kg)]]=0),0,1)</f>
        <v>1</v>
      </c>
      <c r="Q517" s="274"/>
      <c r="R517" s="274"/>
      <c r="S517" s="274"/>
      <c r="T517" s="274"/>
      <c r="U517" s="274"/>
      <c r="V517" s="274"/>
      <c r="W517" s="274"/>
    </row>
    <row r="518" spans="2:23">
      <c r="B518" s="343"/>
      <c r="C518" s="343"/>
      <c r="D518" s="343"/>
      <c r="E518" s="343"/>
      <c r="F518" s="344">
        <f>IFERROR(INDEX(Tbl_ProductList[Product Weight (g)],MATCH(Tbl_Calculator[[#This Row],[Weight Lookup]],Tbl_ProductList[Product Weight Lookup],0)),0)</f>
        <v>0</v>
      </c>
      <c r="G518" s="345"/>
      <c r="H518" s="346"/>
      <c r="I518" s="347"/>
      <c r="J51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18" s="311" t="e">
        <f ca="1">INDEX(INDIRECT("Tbl_metadata[Category Table names]"),MATCH(Tbl_Calculator[[#This Row],[Business Area]],INDIRECT("Tbl_metadata[Types]",0)))</f>
        <v>#N/A</v>
      </c>
      <c r="L518" s="311" t="e">
        <f ca="1">INDEX(INDIRECT("Tbl_metadata[FabricType Table names]"),MATCH(Tbl_Calculator[[#This Row],[Business Area]],INDIRECT("Tbl_metadata[Types]",0)))</f>
        <v>#N/A</v>
      </c>
      <c r="M51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18" s="312">
        <f>IFERROR(INDEX(Tbl_AvgPercCotton[Average % Cotton],MATCH(Tbl_Calculator[[#This Row],[% Cotton in Blend
(Estimated Cotton %)]],Tbl_AvgPercCotton[Blends],0)),0)</f>
        <v>0</v>
      </c>
      <c r="O518" s="311" t="str">
        <f>CONCATENATE(Tbl_Calculator[[#This Row],[Product Category]],"|",Tbl_Calculator[[#This Row],[Product]])</f>
        <v>|</v>
      </c>
      <c r="P518" s="310">
        <f ca="1">IF(AND(Tbl_Calculator[[#This Row],[Number 
Purchased or Sold
(Individual item)]]&gt;0,Tbl_Calculator[[#This Row],[Weight of Cotton Fibre
(Kg)]]=0),0,1)</f>
        <v>1</v>
      </c>
      <c r="Q518" s="274"/>
      <c r="R518" s="274"/>
      <c r="S518" s="274"/>
      <c r="T518" s="274"/>
      <c r="U518" s="274"/>
      <c r="V518" s="274"/>
      <c r="W518" s="274"/>
    </row>
    <row r="519" spans="2:23">
      <c r="B519" s="348"/>
      <c r="C519" s="348"/>
      <c r="D519" s="348"/>
      <c r="E519" s="348"/>
      <c r="F519" s="349">
        <f>IFERROR(INDEX(Tbl_ProductList[Product Weight (g)],MATCH(Tbl_Calculator[[#This Row],[Weight Lookup]],Tbl_ProductList[Product Weight Lookup],0)),0)</f>
        <v>0</v>
      </c>
      <c r="G519" s="350"/>
      <c r="H519" s="351"/>
      <c r="I519" s="352"/>
      <c r="J51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19" s="311" t="e">
        <f ca="1">INDEX(INDIRECT("Tbl_metadata[Category Table names]"),MATCH(Tbl_Calculator[[#This Row],[Business Area]],INDIRECT("Tbl_metadata[Types]",0)))</f>
        <v>#N/A</v>
      </c>
      <c r="L519" s="311" t="e">
        <f ca="1">INDEX(INDIRECT("Tbl_metadata[FabricType Table names]"),MATCH(Tbl_Calculator[[#This Row],[Business Area]],INDIRECT("Tbl_metadata[Types]",0)))</f>
        <v>#N/A</v>
      </c>
      <c r="M51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19" s="312">
        <f>IFERROR(INDEX(Tbl_AvgPercCotton[Average % Cotton],MATCH(Tbl_Calculator[[#This Row],[% Cotton in Blend
(Estimated Cotton %)]],Tbl_AvgPercCotton[Blends],0)),0)</f>
        <v>0</v>
      </c>
      <c r="O519" s="311" t="str">
        <f>CONCATENATE(Tbl_Calculator[[#This Row],[Product Category]],"|",Tbl_Calculator[[#This Row],[Product]])</f>
        <v>|</v>
      </c>
      <c r="P519" s="310">
        <f ca="1">IF(AND(Tbl_Calculator[[#This Row],[Number 
Purchased or Sold
(Individual item)]]&gt;0,Tbl_Calculator[[#This Row],[Weight of Cotton Fibre
(Kg)]]=0),0,1)</f>
        <v>1</v>
      </c>
      <c r="Q519" s="274"/>
      <c r="R519" s="274"/>
      <c r="S519" s="274"/>
      <c r="T519" s="274"/>
      <c r="U519" s="274"/>
      <c r="V519" s="274"/>
      <c r="W519" s="274"/>
    </row>
    <row r="520" spans="2:23">
      <c r="B520" s="343"/>
      <c r="C520" s="343"/>
      <c r="D520" s="343"/>
      <c r="E520" s="343"/>
      <c r="F520" s="344">
        <f>IFERROR(INDEX(Tbl_ProductList[Product Weight (g)],MATCH(Tbl_Calculator[[#This Row],[Weight Lookup]],Tbl_ProductList[Product Weight Lookup],0)),0)</f>
        <v>0</v>
      </c>
      <c r="G520" s="345"/>
      <c r="H520" s="346"/>
      <c r="I520" s="347"/>
      <c r="J52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20" s="311" t="e">
        <f ca="1">INDEX(INDIRECT("Tbl_metadata[Category Table names]"),MATCH(Tbl_Calculator[[#This Row],[Business Area]],INDIRECT("Tbl_metadata[Types]",0)))</f>
        <v>#N/A</v>
      </c>
      <c r="L520" s="311" t="e">
        <f ca="1">INDEX(INDIRECT("Tbl_metadata[FabricType Table names]"),MATCH(Tbl_Calculator[[#This Row],[Business Area]],INDIRECT("Tbl_metadata[Types]",0)))</f>
        <v>#N/A</v>
      </c>
      <c r="M52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20" s="312">
        <f>IFERROR(INDEX(Tbl_AvgPercCotton[Average % Cotton],MATCH(Tbl_Calculator[[#This Row],[% Cotton in Blend
(Estimated Cotton %)]],Tbl_AvgPercCotton[Blends],0)),0)</f>
        <v>0</v>
      </c>
      <c r="O520" s="311" t="str">
        <f>CONCATENATE(Tbl_Calculator[[#This Row],[Product Category]],"|",Tbl_Calculator[[#This Row],[Product]])</f>
        <v>|</v>
      </c>
      <c r="P520" s="310">
        <f ca="1">IF(AND(Tbl_Calculator[[#This Row],[Number 
Purchased or Sold
(Individual item)]]&gt;0,Tbl_Calculator[[#This Row],[Weight of Cotton Fibre
(Kg)]]=0),0,1)</f>
        <v>1</v>
      </c>
      <c r="Q520" s="274"/>
      <c r="R520" s="274"/>
      <c r="S520" s="274"/>
      <c r="T520" s="274"/>
      <c r="U520" s="274"/>
      <c r="V520" s="274"/>
      <c r="W520" s="274"/>
    </row>
    <row r="521" spans="2:23">
      <c r="B521" s="348"/>
      <c r="C521" s="348"/>
      <c r="D521" s="348"/>
      <c r="E521" s="348"/>
      <c r="F521" s="349">
        <f>IFERROR(INDEX(Tbl_ProductList[Product Weight (g)],MATCH(Tbl_Calculator[[#This Row],[Weight Lookup]],Tbl_ProductList[Product Weight Lookup],0)),0)</f>
        <v>0</v>
      </c>
      <c r="G521" s="350"/>
      <c r="H521" s="351"/>
      <c r="I521" s="352"/>
      <c r="J52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21" s="311" t="e">
        <f ca="1">INDEX(INDIRECT("Tbl_metadata[Category Table names]"),MATCH(Tbl_Calculator[[#This Row],[Business Area]],INDIRECT("Tbl_metadata[Types]",0)))</f>
        <v>#N/A</v>
      </c>
      <c r="L521" s="311" t="e">
        <f ca="1">INDEX(INDIRECT("Tbl_metadata[FabricType Table names]"),MATCH(Tbl_Calculator[[#This Row],[Business Area]],INDIRECT("Tbl_metadata[Types]",0)))</f>
        <v>#N/A</v>
      </c>
      <c r="M52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21" s="312">
        <f>IFERROR(INDEX(Tbl_AvgPercCotton[Average % Cotton],MATCH(Tbl_Calculator[[#This Row],[% Cotton in Blend
(Estimated Cotton %)]],Tbl_AvgPercCotton[Blends],0)),0)</f>
        <v>0</v>
      </c>
      <c r="O521" s="311" t="str">
        <f>CONCATENATE(Tbl_Calculator[[#This Row],[Product Category]],"|",Tbl_Calculator[[#This Row],[Product]])</f>
        <v>|</v>
      </c>
      <c r="P521" s="310">
        <f ca="1">IF(AND(Tbl_Calculator[[#This Row],[Number 
Purchased or Sold
(Individual item)]]&gt;0,Tbl_Calculator[[#This Row],[Weight of Cotton Fibre
(Kg)]]=0),0,1)</f>
        <v>1</v>
      </c>
      <c r="Q521" s="274"/>
      <c r="R521" s="274"/>
      <c r="S521" s="274"/>
      <c r="T521" s="274"/>
      <c r="U521" s="274"/>
      <c r="V521" s="274"/>
      <c r="W521" s="274"/>
    </row>
    <row r="522" spans="2:23">
      <c r="B522" s="343"/>
      <c r="C522" s="343"/>
      <c r="D522" s="343"/>
      <c r="E522" s="343"/>
      <c r="F522" s="344">
        <f>IFERROR(INDEX(Tbl_ProductList[Product Weight (g)],MATCH(Tbl_Calculator[[#This Row],[Weight Lookup]],Tbl_ProductList[Product Weight Lookup],0)),0)</f>
        <v>0</v>
      </c>
      <c r="G522" s="345"/>
      <c r="H522" s="346"/>
      <c r="I522" s="347"/>
      <c r="J52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22" s="311" t="e">
        <f ca="1">INDEX(INDIRECT("Tbl_metadata[Category Table names]"),MATCH(Tbl_Calculator[[#This Row],[Business Area]],INDIRECT("Tbl_metadata[Types]",0)))</f>
        <v>#N/A</v>
      </c>
      <c r="L522" s="311" t="e">
        <f ca="1">INDEX(INDIRECT("Tbl_metadata[FabricType Table names]"),MATCH(Tbl_Calculator[[#This Row],[Business Area]],INDIRECT("Tbl_metadata[Types]",0)))</f>
        <v>#N/A</v>
      </c>
      <c r="M52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22" s="312">
        <f>IFERROR(INDEX(Tbl_AvgPercCotton[Average % Cotton],MATCH(Tbl_Calculator[[#This Row],[% Cotton in Blend
(Estimated Cotton %)]],Tbl_AvgPercCotton[Blends],0)),0)</f>
        <v>0</v>
      </c>
      <c r="O522" s="311" t="str">
        <f>CONCATENATE(Tbl_Calculator[[#This Row],[Product Category]],"|",Tbl_Calculator[[#This Row],[Product]])</f>
        <v>|</v>
      </c>
      <c r="P522" s="310">
        <f ca="1">IF(AND(Tbl_Calculator[[#This Row],[Number 
Purchased or Sold
(Individual item)]]&gt;0,Tbl_Calculator[[#This Row],[Weight of Cotton Fibre
(Kg)]]=0),0,1)</f>
        <v>1</v>
      </c>
      <c r="Q522" s="274"/>
      <c r="R522" s="274"/>
      <c r="S522" s="274"/>
      <c r="T522" s="274"/>
      <c r="U522" s="274"/>
      <c r="V522" s="274"/>
      <c r="W522" s="274"/>
    </row>
    <row r="523" spans="2:23">
      <c r="B523" s="348"/>
      <c r="C523" s="348"/>
      <c r="D523" s="348"/>
      <c r="E523" s="348"/>
      <c r="F523" s="349">
        <f>IFERROR(INDEX(Tbl_ProductList[Product Weight (g)],MATCH(Tbl_Calculator[[#This Row],[Weight Lookup]],Tbl_ProductList[Product Weight Lookup],0)),0)</f>
        <v>0</v>
      </c>
      <c r="G523" s="350"/>
      <c r="H523" s="351"/>
      <c r="I523" s="352"/>
      <c r="J52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23" s="311" t="e">
        <f ca="1">INDEX(INDIRECT("Tbl_metadata[Category Table names]"),MATCH(Tbl_Calculator[[#This Row],[Business Area]],INDIRECT("Tbl_metadata[Types]",0)))</f>
        <v>#N/A</v>
      </c>
      <c r="L523" s="311" t="e">
        <f ca="1">INDEX(INDIRECT("Tbl_metadata[FabricType Table names]"),MATCH(Tbl_Calculator[[#This Row],[Business Area]],INDIRECT("Tbl_metadata[Types]",0)))</f>
        <v>#N/A</v>
      </c>
      <c r="M52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23" s="312">
        <f>IFERROR(INDEX(Tbl_AvgPercCotton[Average % Cotton],MATCH(Tbl_Calculator[[#This Row],[% Cotton in Blend
(Estimated Cotton %)]],Tbl_AvgPercCotton[Blends],0)),0)</f>
        <v>0</v>
      </c>
      <c r="O523" s="311" t="str">
        <f>CONCATENATE(Tbl_Calculator[[#This Row],[Product Category]],"|",Tbl_Calculator[[#This Row],[Product]])</f>
        <v>|</v>
      </c>
      <c r="P523" s="310">
        <f ca="1">IF(AND(Tbl_Calculator[[#This Row],[Number 
Purchased or Sold
(Individual item)]]&gt;0,Tbl_Calculator[[#This Row],[Weight of Cotton Fibre
(Kg)]]=0),0,1)</f>
        <v>1</v>
      </c>
      <c r="Q523" s="274"/>
      <c r="R523" s="274"/>
      <c r="S523" s="274"/>
      <c r="T523" s="274"/>
      <c r="U523" s="274"/>
      <c r="V523" s="274"/>
      <c r="W523" s="274"/>
    </row>
    <row r="524" spans="2:23">
      <c r="B524" s="343"/>
      <c r="C524" s="343"/>
      <c r="D524" s="343"/>
      <c r="E524" s="343"/>
      <c r="F524" s="344">
        <f>IFERROR(INDEX(Tbl_ProductList[Product Weight (g)],MATCH(Tbl_Calculator[[#This Row],[Weight Lookup]],Tbl_ProductList[Product Weight Lookup],0)),0)</f>
        <v>0</v>
      </c>
      <c r="G524" s="345"/>
      <c r="H524" s="346"/>
      <c r="I524" s="347"/>
      <c r="J52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24" s="311" t="e">
        <f ca="1">INDEX(INDIRECT("Tbl_metadata[Category Table names]"),MATCH(Tbl_Calculator[[#This Row],[Business Area]],INDIRECT("Tbl_metadata[Types]",0)))</f>
        <v>#N/A</v>
      </c>
      <c r="L524" s="311" t="e">
        <f ca="1">INDEX(INDIRECT("Tbl_metadata[FabricType Table names]"),MATCH(Tbl_Calculator[[#This Row],[Business Area]],INDIRECT("Tbl_metadata[Types]",0)))</f>
        <v>#N/A</v>
      </c>
      <c r="M52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24" s="312">
        <f>IFERROR(INDEX(Tbl_AvgPercCotton[Average % Cotton],MATCH(Tbl_Calculator[[#This Row],[% Cotton in Blend
(Estimated Cotton %)]],Tbl_AvgPercCotton[Blends],0)),0)</f>
        <v>0</v>
      </c>
      <c r="O524" s="311" t="str">
        <f>CONCATENATE(Tbl_Calculator[[#This Row],[Product Category]],"|",Tbl_Calculator[[#This Row],[Product]])</f>
        <v>|</v>
      </c>
      <c r="P524" s="310">
        <f ca="1">IF(AND(Tbl_Calculator[[#This Row],[Number 
Purchased or Sold
(Individual item)]]&gt;0,Tbl_Calculator[[#This Row],[Weight of Cotton Fibre
(Kg)]]=0),0,1)</f>
        <v>1</v>
      </c>
      <c r="Q524" s="274"/>
      <c r="R524" s="274"/>
      <c r="S524" s="274"/>
      <c r="T524" s="274"/>
      <c r="U524" s="274"/>
      <c r="V524" s="274"/>
      <c r="W524" s="274"/>
    </row>
    <row r="525" spans="2:23">
      <c r="B525" s="348"/>
      <c r="C525" s="348"/>
      <c r="D525" s="348"/>
      <c r="E525" s="348"/>
      <c r="F525" s="349">
        <f>IFERROR(INDEX(Tbl_ProductList[Product Weight (g)],MATCH(Tbl_Calculator[[#This Row],[Weight Lookup]],Tbl_ProductList[Product Weight Lookup],0)),0)</f>
        <v>0</v>
      </c>
      <c r="G525" s="350"/>
      <c r="H525" s="351"/>
      <c r="I525" s="352"/>
      <c r="J52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25" s="311" t="e">
        <f ca="1">INDEX(INDIRECT("Tbl_metadata[Category Table names]"),MATCH(Tbl_Calculator[[#This Row],[Business Area]],INDIRECT("Tbl_metadata[Types]",0)))</f>
        <v>#N/A</v>
      </c>
      <c r="L525" s="311" t="e">
        <f ca="1">INDEX(INDIRECT("Tbl_metadata[FabricType Table names]"),MATCH(Tbl_Calculator[[#This Row],[Business Area]],INDIRECT("Tbl_metadata[Types]",0)))</f>
        <v>#N/A</v>
      </c>
      <c r="M52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25" s="312">
        <f>IFERROR(INDEX(Tbl_AvgPercCotton[Average % Cotton],MATCH(Tbl_Calculator[[#This Row],[% Cotton in Blend
(Estimated Cotton %)]],Tbl_AvgPercCotton[Blends],0)),0)</f>
        <v>0</v>
      </c>
      <c r="O525" s="311" t="str">
        <f>CONCATENATE(Tbl_Calculator[[#This Row],[Product Category]],"|",Tbl_Calculator[[#This Row],[Product]])</f>
        <v>|</v>
      </c>
      <c r="P525" s="310">
        <f ca="1">IF(AND(Tbl_Calculator[[#This Row],[Number 
Purchased or Sold
(Individual item)]]&gt;0,Tbl_Calculator[[#This Row],[Weight of Cotton Fibre
(Kg)]]=0),0,1)</f>
        <v>1</v>
      </c>
      <c r="Q525" s="274"/>
      <c r="R525" s="274"/>
      <c r="S525" s="274"/>
      <c r="T525" s="274"/>
      <c r="U525" s="274"/>
      <c r="V525" s="274"/>
      <c r="W525" s="274"/>
    </row>
    <row r="526" spans="2:23">
      <c r="B526" s="343"/>
      <c r="C526" s="343"/>
      <c r="D526" s="343"/>
      <c r="E526" s="343"/>
      <c r="F526" s="344">
        <f>IFERROR(INDEX(Tbl_ProductList[Product Weight (g)],MATCH(Tbl_Calculator[[#This Row],[Weight Lookup]],Tbl_ProductList[Product Weight Lookup],0)),0)</f>
        <v>0</v>
      </c>
      <c r="G526" s="345"/>
      <c r="H526" s="346"/>
      <c r="I526" s="347"/>
      <c r="J52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26" s="311" t="e">
        <f ca="1">INDEX(INDIRECT("Tbl_metadata[Category Table names]"),MATCH(Tbl_Calculator[[#This Row],[Business Area]],INDIRECT("Tbl_metadata[Types]",0)))</f>
        <v>#N/A</v>
      </c>
      <c r="L526" s="311" t="e">
        <f ca="1">INDEX(INDIRECT("Tbl_metadata[FabricType Table names]"),MATCH(Tbl_Calculator[[#This Row],[Business Area]],INDIRECT("Tbl_metadata[Types]",0)))</f>
        <v>#N/A</v>
      </c>
      <c r="M52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26" s="312">
        <f>IFERROR(INDEX(Tbl_AvgPercCotton[Average % Cotton],MATCH(Tbl_Calculator[[#This Row],[% Cotton in Blend
(Estimated Cotton %)]],Tbl_AvgPercCotton[Blends],0)),0)</f>
        <v>0</v>
      </c>
      <c r="O526" s="311" t="str">
        <f>CONCATENATE(Tbl_Calculator[[#This Row],[Product Category]],"|",Tbl_Calculator[[#This Row],[Product]])</f>
        <v>|</v>
      </c>
      <c r="P526" s="310">
        <f ca="1">IF(AND(Tbl_Calculator[[#This Row],[Number 
Purchased or Sold
(Individual item)]]&gt;0,Tbl_Calculator[[#This Row],[Weight of Cotton Fibre
(Kg)]]=0),0,1)</f>
        <v>1</v>
      </c>
      <c r="Q526" s="274"/>
      <c r="R526" s="274"/>
      <c r="S526" s="274"/>
      <c r="T526" s="274"/>
      <c r="U526" s="274"/>
      <c r="V526" s="274"/>
      <c r="W526" s="274"/>
    </row>
    <row r="527" spans="2:23">
      <c r="B527" s="348"/>
      <c r="C527" s="348"/>
      <c r="D527" s="348"/>
      <c r="E527" s="348"/>
      <c r="F527" s="349">
        <f>IFERROR(INDEX(Tbl_ProductList[Product Weight (g)],MATCH(Tbl_Calculator[[#This Row],[Weight Lookup]],Tbl_ProductList[Product Weight Lookup],0)),0)</f>
        <v>0</v>
      </c>
      <c r="G527" s="350"/>
      <c r="H527" s="351"/>
      <c r="I527" s="352"/>
      <c r="J52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27" s="311" t="e">
        <f ca="1">INDEX(INDIRECT("Tbl_metadata[Category Table names]"),MATCH(Tbl_Calculator[[#This Row],[Business Area]],INDIRECT("Tbl_metadata[Types]",0)))</f>
        <v>#N/A</v>
      </c>
      <c r="L527" s="311" t="e">
        <f ca="1">INDEX(INDIRECT("Tbl_metadata[FabricType Table names]"),MATCH(Tbl_Calculator[[#This Row],[Business Area]],INDIRECT("Tbl_metadata[Types]",0)))</f>
        <v>#N/A</v>
      </c>
      <c r="M52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27" s="312">
        <f>IFERROR(INDEX(Tbl_AvgPercCotton[Average % Cotton],MATCH(Tbl_Calculator[[#This Row],[% Cotton in Blend
(Estimated Cotton %)]],Tbl_AvgPercCotton[Blends],0)),0)</f>
        <v>0</v>
      </c>
      <c r="O527" s="311" t="str">
        <f>CONCATENATE(Tbl_Calculator[[#This Row],[Product Category]],"|",Tbl_Calculator[[#This Row],[Product]])</f>
        <v>|</v>
      </c>
      <c r="P527" s="310">
        <f ca="1">IF(AND(Tbl_Calculator[[#This Row],[Number 
Purchased or Sold
(Individual item)]]&gt;0,Tbl_Calculator[[#This Row],[Weight of Cotton Fibre
(Kg)]]=0),0,1)</f>
        <v>1</v>
      </c>
      <c r="Q527" s="274"/>
      <c r="R527" s="274"/>
      <c r="S527" s="274"/>
      <c r="T527" s="274"/>
      <c r="U527" s="274"/>
      <c r="V527" s="274"/>
      <c r="W527" s="274"/>
    </row>
    <row r="528" spans="2:23">
      <c r="B528" s="343"/>
      <c r="C528" s="343"/>
      <c r="D528" s="343"/>
      <c r="E528" s="343"/>
      <c r="F528" s="344">
        <f>IFERROR(INDEX(Tbl_ProductList[Product Weight (g)],MATCH(Tbl_Calculator[[#This Row],[Weight Lookup]],Tbl_ProductList[Product Weight Lookup],0)),0)</f>
        <v>0</v>
      </c>
      <c r="G528" s="345"/>
      <c r="H528" s="346"/>
      <c r="I528" s="347"/>
      <c r="J52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28" s="311" t="e">
        <f ca="1">INDEX(INDIRECT("Tbl_metadata[Category Table names]"),MATCH(Tbl_Calculator[[#This Row],[Business Area]],INDIRECT("Tbl_metadata[Types]",0)))</f>
        <v>#N/A</v>
      </c>
      <c r="L528" s="311" t="e">
        <f ca="1">INDEX(INDIRECT("Tbl_metadata[FabricType Table names]"),MATCH(Tbl_Calculator[[#This Row],[Business Area]],INDIRECT("Tbl_metadata[Types]",0)))</f>
        <v>#N/A</v>
      </c>
      <c r="M52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28" s="312">
        <f>IFERROR(INDEX(Tbl_AvgPercCotton[Average % Cotton],MATCH(Tbl_Calculator[[#This Row],[% Cotton in Blend
(Estimated Cotton %)]],Tbl_AvgPercCotton[Blends],0)),0)</f>
        <v>0</v>
      </c>
      <c r="O528" s="311" t="str">
        <f>CONCATENATE(Tbl_Calculator[[#This Row],[Product Category]],"|",Tbl_Calculator[[#This Row],[Product]])</f>
        <v>|</v>
      </c>
      <c r="P528" s="310">
        <f ca="1">IF(AND(Tbl_Calculator[[#This Row],[Number 
Purchased or Sold
(Individual item)]]&gt;0,Tbl_Calculator[[#This Row],[Weight of Cotton Fibre
(Kg)]]=0),0,1)</f>
        <v>1</v>
      </c>
      <c r="Q528" s="274"/>
      <c r="R528" s="274"/>
      <c r="S528" s="274"/>
      <c r="T528" s="274"/>
      <c r="U528" s="274"/>
      <c r="V528" s="274"/>
      <c r="W528" s="274"/>
    </row>
    <row r="529" spans="2:23">
      <c r="B529" s="348"/>
      <c r="C529" s="348"/>
      <c r="D529" s="348"/>
      <c r="E529" s="348"/>
      <c r="F529" s="349">
        <f>IFERROR(INDEX(Tbl_ProductList[Product Weight (g)],MATCH(Tbl_Calculator[[#This Row],[Weight Lookup]],Tbl_ProductList[Product Weight Lookup],0)),0)</f>
        <v>0</v>
      </c>
      <c r="G529" s="350"/>
      <c r="H529" s="351"/>
      <c r="I529" s="352"/>
      <c r="J52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29" s="311" t="e">
        <f ca="1">INDEX(INDIRECT("Tbl_metadata[Category Table names]"),MATCH(Tbl_Calculator[[#This Row],[Business Area]],INDIRECT("Tbl_metadata[Types]",0)))</f>
        <v>#N/A</v>
      </c>
      <c r="L529" s="311" t="e">
        <f ca="1">INDEX(INDIRECT("Tbl_metadata[FabricType Table names]"),MATCH(Tbl_Calculator[[#This Row],[Business Area]],INDIRECT("Tbl_metadata[Types]",0)))</f>
        <v>#N/A</v>
      </c>
      <c r="M52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29" s="312">
        <f>IFERROR(INDEX(Tbl_AvgPercCotton[Average % Cotton],MATCH(Tbl_Calculator[[#This Row],[% Cotton in Blend
(Estimated Cotton %)]],Tbl_AvgPercCotton[Blends],0)),0)</f>
        <v>0</v>
      </c>
      <c r="O529" s="311" t="str">
        <f>CONCATENATE(Tbl_Calculator[[#This Row],[Product Category]],"|",Tbl_Calculator[[#This Row],[Product]])</f>
        <v>|</v>
      </c>
      <c r="P529" s="310">
        <f ca="1">IF(AND(Tbl_Calculator[[#This Row],[Number 
Purchased or Sold
(Individual item)]]&gt;0,Tbl_Calculator[[#This Row],[Weight of Cotton Fibre
(Kg)]]=0),0,1)</f>
        <v>1</v>
      </c>
      <c r="Q529" s="274"/>
      <c r="R529" s="274"/>
      <c r="S529" s="274"/>
      <c r="T529" s="274"/>
      <c r="U529" s="274"/>
      <c r="V529" s="274"/>
      <c r="W529" s="274"/>
    </row>
    <row r="530" spans="2:23">
      <c r="B530" s="343"/>
      <c r="C530" s="343"/>
      <c r="D530" s="343"/>
      <c r="E530" s="343"/>
      <c r="F530" s="344">
        <f>IFERROR(INDEX(Tbl_ProductList[Product Weight (g)],MATCH(Tbl_Calculator[[#This Row],[Weight Lookup]],Tbl_ProductList[Product Weight Lookup],0)),0)</f>
        <v>0</v>
      </c>
      <c r="G530" s="345"/>
      <c r="H530" s="346"/>
      <c r="I530" s="347"/>
      <c r="J53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30" s="311" t="e">
        <f ca="1">INDEX(INDIRECT("Tbl_metadata[Category Table names]"),MATCH(Tbl_Calculator[[#This Row],[Business Area]],INDIRECT("Tbl_metadata[Types]",0)))</f>
        <v>#N/A</v>
      </c>
      <c r="L530" s="311" t="e">
        <f ca="1">INDEX(INDIRECT("Tbl_metadata[FabricType Table names]"),MATCH(Tbl_Calculator[[#This Row],[Business Area]],INDIRECT("Tbl_metadata[Types]",0)))</f>
        <v>#N/A</v>
      </c>
      <c r="M53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30" s="312">
        <f>IFERROR(INDEX(Tbl_AvgPercCotton[Average % Cotton],MATCH(Tbl_Calculator[[#This Row],[% Cotton in Blend
(Estimated Cotton %)]],Tbl_AvgPercCotton[Blends],0)),0)</f>
        <v>0</v>
      </c>
      <c r="O530" s="311" t="str">
        <f>CONCATENATE(Tbl_Calculator[[#This Row],[Product Category]],"|",Tbl_Calculator[[#This Row],[Product]])</f>
        <v>|</v>
      </c>
      <c r="P530" s="310">
        <f ca="1">IF(AND(Tbl_Calculator[[#This Row],[Number 
Purchased or Sold
(Individual item)]]&gt;0,Tbl_Calculator[[#This Row],[Weight of Cotton Fibre
(Kg)]]=0),0,1)</f>
        <v>1</v>
      </c>
      <c r="Q530" s="274"/>
      <c r="R530" s="274"/>
      <c r="S530" s="274"/>
      <c r="T530" s="274"/>
      <c r="U530" s="274"/>
      <c r="V530" s="274"/>
      <c r="W530" s="274"/>
    </row>
    <row r="531" spans="2:23">
      <c r="B531" s="348"/>
      <c r="C531" s="348"/>
      <c r="D531" s="348"/>
      <c r="E531" s="348"/>
      <c r="F531" s="349">
        <f>IFERROR(INDEX(Tbl_ProductList[Product Weight (g)],MATCH(Tbl_Calculator[[#This Row],[Weight Lookup]],Tbl_ProductList[Product Weight Lookup],0)),0)</f>
        <v>0</v>
      </c>
      <c r="G531" s="350"/>
      <c r="H531" s="351"/>
      <c r="I531" s="352"/>
      <c r="J53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31" s="311" t="e">
        <f ca="1">INDEX(INDIRECT("Tbl_metadata[Category Table names]"),MATCH(Tbl_Calculator[[#This Row],[Business Area]],INDIRECT("Tbl_metadata[Types]",0)))</f>
        <v>#N/A</v>
      </c>
      <c r="L531" s="311" t="e">
        <f ca="1">INDEX(INDIRECT("Tbl_metadata[FabricType Table names]"),MATCH(Tbl_Calculator[[#This Row],[Business Area]],INDIRECT("Tbl_metadata[Types]",0)))</f>
        <v>#N/A</v>
      </c>
      <c r="M53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31" s="312">
        <f>IFERROR(INDEX(Tbl_AvgPercCotton[Average % Cotton],MATCH(Tbl_Calculator[[#This Row],[% Cotton in Blend
(Estimated Cotton %)]],Tbl_AvgPercCotton[Blends],0)),0)</f>
        <v>0</v>
      </c>
      <c r="O531" s="311" t="str">
        <f>CONCATENATE(Tbl_Calculator[[#This Row],[Product Category]],"|",Tbl_Calculator[[#This Row],[Product]])</f>
        <v>|</v>
      </c>
      <c r="P531" s="310">
        <f ca="1">IF(AND(Tbl_Calculator[[#This Row],[Number 
Purchased or Sold
(Individual item)]]&gt;0,Tbl_Calculator[[#This Row],[Weight of Cotton Fibre
(Kg)]]=0),0,1)</f>
        <v>1</v>
      </c>
      <c r="Q531" s="274"/>
      <c r="R531" s="274"/>
      <c r="S531" s="274"/>
      <c r="T531" s="274"/>
      <c r="U531" s="274"/>
      <c r="V531" s="274"/>
      <c r="W531" s="274"/>
    </row>
    <row r="532" spans="2:23">
      <c r="B532" s="343"/>
      <c r="C532" s="343"/>
      <c r="D532" s="343"/>
      <c r="E532" s="343"/>
      <c r="F532" s="344">
        <f>IFERROR(INDEX(Tbl_ProductList[Product Weight (g)],MATCH(Tbl_Calculator[[#This Row],[Weight Lookup]],Tbl_ProductList[Product Weight Lookup],0)),0)</f>
        <v>0</v>
      </c>
      <c r="G532" s="345"/>
      <c r="H532" s="346"/>
      <c r="I532" s="347"/>
      <c r="J53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32" s="311" t="e">
        <f ca="1">INDEX(INDIRECT("Tbl_metadata[Category Table names]"),MATCH(Tbl_Calculator[[#This Row],[Business Area]],INDIRECT("Tbl_metadata[Types]",0)))</f>
        <v>#N/A</v>
      </c>
      <c r="L532" s="311" t="e">
        <f ca="1">INDEX(INDIRECT("Tbl_metadata[FabricType Table names]"),MATCH(Tbl_Calculator[[#This Row],[Business Area]],INDIRECT("Tbl_metadata[Types]",0)))</f>
        <v>#N/A</v>
      </c>
      <c r="M53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32" s="312">
        <f>IFERROR(INDEX(Tbl_AvgPercCotton[Average % Cotton],MATCH(Tbl_Calculator[[#This Row],[% Cotton in Blend
(Estimated Cotton %)]],Tbl_AvgPercCotton[Blends],0)),0)</f>
        <v>0</v>
      </c>
      <c r="O532" s="311" t="str">
        <f>CONCATENATE(Tbl_Calculator[[#This Row],[Product Category]],"|",Tbl_Calculator[[#This Row],[Product]])</f>
        <v>|</v>
      </c>
      <c r="P532" s="310">
        <f ca="1">IF(AND(Tbl_Calculator[[#This Row],[Number 
Purchased or Sold
(Individual item)]]&gt;0,Tbl_Calculator[[#This Row],[Weight of Cotton Fibre
(Kg)]]=0),0,1)</f>
        <v>1</v>
      </c>
      <c r="Q532" s="274"/>
      <c r="R532" s="274"/>
      <c r="S532" s="274"/>
      <c r="T532" s="274"/>
      <c r="U532" s="274"/>
      <c r="V532" s="274"/>
      <c r="W532" s="274"/>
    </row>
    <row r="533" spans="2:23">
      <c r="B533" s="348"/>
      <c r="C533" s="348"/>
      <c r="D533" s="348"/>
      <c r="E533" s="348"/>
      <c r="F533" s="349">
        <f>IFERROR(INDEX(Tbl_ProductList[Product Weight (g)],MATCH(Tbl_Calculator[[#This Row],[Weight Lookup]],Tbl_ProductList[Product Weight Lookup],0)),0)</f>
        <v>0</v>
      </c>
      <c r="G533" s="350"/>
      <c r="H533" s="351"/>
      <c r="I533" s="352"/>
      <c r="J53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33" s="311" t="e">
        <f ca="1">INDEX(INDIRECT("Tbl_metadata[Category Table names]"),MATCH(Tbl_Calculator[[#This Row],[Business Area]],INDIRECT("Tbl_metadata[Types]",0)))</f>
        <v>#N/A</v>
      </c>
      <c r="L533" s="311" t="e">
        <f ca="1">INDEX(INDIRECT("Tbl_metadata[FabricType Table names]"),MATCH(Tbl_Calculator[[#This Row],[Business Area]],INDIRECT("Tbl_metadata[Types]",0)))</f>
        <v>#N/A</v>
      </c>
      <c r="M53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33" s="312">
        <f>IFERROR(INDEX(Tbl_AvgPercCotton[Average % Cotton],MATCH(Tbl_Calculator[[#This Row],[% Cotton in Blend
(Estimated Cotton %)]],Tbl_AvgPercCotton[Blends],0)),0)</f>
        <v>0</v>
      </c>
      <c r="O533" s="311" t="str">
        <f>CONCATENATE(Tbl_Calculator[[#This Row],[Product Category]],"|",Tbl_Calculator[[#This Row],[Product]])</f>
        <v>|</v>
      </c>
      <c r="P533" s="310">
        <f ca="1">IF(AND(Tbl_Calculator[[#This Row],[Number 
Purchased or Sold
(Individual item)]]&gt;0,Tbl_Calculator[[#This Row],[Weight of Cotton Fibre
(Kg)]]=0),0,1)</f>
        <v>1</v>
      </c>
      <c r="Q533" s="274"/>
      <c r="R533" s="274"/>
      <c r="S533" s="274"/>
      <c r="T533" s="274"/>
      <c r="U533" s="274"/>
      <c r="V533" s="274"/>
      <c r="W533" s="274"/>
    </row>
    <row r="534" spans="2:23">
      <c r="B534" s="343"/>
      <c r="C534" s="343"/>
      <c r="D534" s="343"/>
      <c r="E534" s="343"/>
      <c r="F534" s="344">
        <f>IFERROR(INDEX(Tbl_ProductList[Product Weight (g)],MATCH(Tbl_Calculator[[#This Row],[Weight Lookup]],Tbl_ProductList[Product Weight Lookup],0)),0)</f>
        <v>0</v>
      </c>
      <c r="G534" s="345"/>
      <c r="H534" s="346"/>
      <c r="I534" s="347"/>
      <c r="J53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34" s="311" t="e">
        <f ca="1">INDEX(INDIRECT("Tbl_metadata[Category Table names]"),MATCH(Tbl_Calculator[[#This Row],[Business Area]],INDIRECT("Tbl_metadata[Types]",0)))</f>
        <v>#N/A</v>
      </c>
      <c r="L534" s="311" t="e">
        <f ca="1">INDEX(INDIRECT("Tbl_metadata[FabricType Table names]"),MATCH(Tbl_Calculator[[#This Row],[Business Area]],INDIRECT("Tbl_metadata[Types]",0)))</f>
        <v>#N/A</v>
      </c>
      <c r="M53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34" s="312">
        <f>IFERROR(INDEX(Tbl_AvgPercCotton[Average % Cotton],MATCH(Tbl_Calculator[[#This Row],[% Cotton in Blend
(Estimated Cotton %)]],Tbl_AvgPercCotton[Blends],0)),0)</f>
        <v>0</v>
      </c>
      <c r="O534" s="311" t="str">
        <f>CONCATENATE(Tbl_Calculator[[#This Row],[Product Category]],"|",Tbl_Calculator[[#This Row],[Product]])</f>
        <v>|</v>
      </c>
      <c r="P534" s="310">
        <f ca="1">IF(AND(Tbl_Calculator[[#This Row],[Number 
Purchased or Sold
(Individual item)]]&gt;0,Tbl_Calculator[[#This Row],[Weight of Cotton Fibre
(Kg)]]=0),0,1)</f>
        <v>1</v>
      </c>
    </row>
    <row r="535" spans="2:23">
      <c r="B535" s="348"/>
      <c r="C535" s="348"/>
      <c r="D535" s="348"/>
      <c r="E535" s="348"/>
      <c r="F535" s="349">
        <f>IFERROR(INDEX(Tbl_ProductList[Product Weight (g)],MATCH(Tbl_Calculator[[#This Row],[Weight Lookup]],Tbl_ProductList[Product Weight Lookup],0)),0)</f>
        <v>0</v>
      </c>
      <c r="G535" s="350"/>
      <c r="H535" s="351"/>
      <c r="I535" s="352"/>
      <c r="J53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35" s="311" t="e">
        <f ca="1">INDEX(INDIRECT("Tbl_metadata[Category Table names]"),MATCH(Tbl_Calculator[[#This Row],[Business Area]],INDIRECT("Tbl_metadata[Types]",0)))</f>
        <v>#N/A</v>
      </c>
      <c r="L535" s="311" t="e">
        <f ca="1">INDEX(INDIRECT("Tbl_metadata[FabricType Table names]"),MATCH(Tbl_Calculator[[#This Row],[Business Area]],INDIRECT("Tbl_metadata[Types]",0)))</f>
        <v>#N/A</v>
      </c>
      <c r="M53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35" s="312">
        <f>IFERROR(INDEX(Tbl_AvgPercCotton[Average % Cotton],MATCH(Tbl_Calculator[[#This Row],[% Cotton in Blend
(Estimated Cotton %)]],Tbl_AvgPercCotton[Blends],0)),0)</f>
        <v>0</v>
      </c>
      <c r="O535" s="311" t="str">
        <f>CONCATENATE(Tbl_Calculator[[#This Row],[Product Category]],"|",Tbl_Calculator[[#This Row],[Product]])</f>
        <v>|</v>
      </c>
      <c r="P535" s="310">
        <f ca="1">IF(AND(Tbl_Calculator[[#This Row],[Number 
Purchased or Sold
(Individual item)]]&gt;0,Tbl_Calculator[[#This Row],[Weight of Cotton Fibre
(Kg)]]=0),0,1)</f>
        <v>1</v>
      </c>
    </row>
    <row r="536" spans="2:23">
      <c r="B536" s="343"/>
      <c r="C536" s="343"/>
      <c r="D536" s="343"/>
      <c r="E536" s="343"/>
      <c r="F536" s="344">
        <f>IFERROR(INDEX(Tbl_ProductList[Product Weight (g)],MATCH(Tbl_Calculator[[#This Row],[Weight Lookup]],Tbl_ProductList[Product Weight Lookup],0)),0)</f>
        <v>0</v>
      </c>
      <c r="G536" s="345"/>
      <c r="H536" s="346"/>
      <c r="I536" s="347"/>
      <c r="J53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36" s="311" t="e">
        <f ca="1">INDEX(INDIRECT("Tbl_metadata[Category Table names]"),MATCH(Tbl_Calculator[[#This Row],[Business Area]],INDIRECT("Tbl_metadata[Types]",0)))</f>
        <v>#N/A</v>
      </c>
      <c r="L536" s="311" t="e">
        <f ca="1">INDEX(INDIRECT("Tbl_metadata[FabricType Table names]"),MATCH(Tbl_Calculator[[#This Row],[Business Area]],INDIRECT("Tbl_metadata[Types]",0)))</f>
        <v>#N/A</v>
      </c>
      <c r="M53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36" s="312">
        <f>IFERROR(INDEX(Tbl_AvgPercCotton[Average % Cotton],MATCH(Tbl_Calculator[[#This Row],[% Cotton in Blend
(Estimated Cotton %)]],Tbl_AvgPercCotton[Blends],0)),0)</f>
        <v>0</v>
      </c>
      <c r="O536" s="311" t="str">
        <f>CONCATENATE(Tbl_Calculator[[#This Row],[Product Category]],"|",Tbl_Calculator[[#This Row],[Product]])</f>
        <v>|</v>
      </c>
      <c r="P536" s="310">
        <f ca="1">IF(AND(Tbl_Calculator[[#This Row],[Number 
Purchased or Sold
(Individual item)]]&gt;0,Tbl_Calculator[[#This Row],[Weight of Cotton Fibre
(Kg)]]=0),0,1)</f>
        <v>1</v>
      </c>
    </row>
    <row r="537" spans="2:23">
      <c r="B537" s="348"/>
      <c r="C537" s="348"/>
      <c r="D537" s="348"/>
      <c r="E537" s="348"/>
      <c r="F537" s="349">
        <f>IFERROR(INDEX(Tbl_ProductList[Product Weight (g)],MATCH(Tbl_Calculator[[#This Row],[Weight Lookup]],Tbl_ProductList[Product Weight Lookup],0)),0)</f>
        <v>0</v>
      </c>
      <c r="G537" s="350"/>
      <c r="H537" s="351"/>
      <c r="I537" s="352"/>
      <c r="J53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37" s="311" t="e">
        <f ca="1">INDEX(INDIRECT("Tbl_metadata[Category Table names]"),MATCH(Tbl_Calculator[[#This Row],[Business Area]],INDIRECT("Tbl_metadata[Types]",0)))</f>
        <v>#N/A</v>
      </c>
      <c r="L537" s="311" t="e">
        <f ca="1">INDEX(INDIRECT("Tbl_metadata[FabricType Table names]"),MATCH(Tbl_Calculator[[#This Row],[Business Area]],INDIRECT("Tbl_metadata[Types]",0)))</f>
        <v>#N/A</v>
      </c>
      <c r="M53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37" s="312">
        <f>IFERROR(INDEX(Tbl_AvgPercCotton[Average % Cotton],MATCH(Tbl_Calculator[[#This Row],[% Cotton in Blend
(Estimated Cotton %)]],Tbl_AvgPercCotton[Blends],0)),0)</f>
        <v>0</v>
      </c>
      <c r="O537" s="311" t="str">
        <f>CONCATENATE(Tbl_Calculator[[#This Row],[Product Category]],"|",Tbl_Calculator[[#This Row],[Product]])</f>
        <v>|</v>
      </c>
      <c r="P537" s="310">
        <f ca="1">IF(AND(Tbl_Calculator[[#This Row],[Number 
Purchased or Sold
(Individual item)]]&gt;0,Tbl_Calculator[[#This Row],[Weight of Cotton Fibre
(Kg)]]=0),0,1)</f>
        <v>1</v>
      </c>
    </row>
    <row r="538" spans="2:23">
      <c r="B538" s="343"/>
      <c r="C538" s="343"/>
      <c r="D538" s="343"/>
      <c r="E538" s="343"/>
      <c r="F538" s="344">
        <f>IFERROR(INDEX(Tbl_ProductList[Product Weight (g)],MATCH(Tbl_Calculator[[#This Row],[Weight Lookup]],Tbl_ProductList[Product Weight Lookup],0)),0)</f>
        <v>0</v>
      </c>
      <c r="G538" s="345"/>
      <c r="H538" s="346"/>
      <c r="I538" s="347"/>
      <c r="J53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38" s="311" t="e">
        <f ca="1">INDEX(INDIRECT("Tbl_metadata[Category Table names]"),MATCH(Tbl_Calculator[[#This Row],[Business Area]],INDIRECT("Tbl_metadata[Types]",0)))</f>
        <v>#N/A</v>
      </c>
      <c r="L538" s="311" t="e">
        <f ca="1">INDEX(INDIRECT("Tbl_metadata[FabricType Table names]"),MATCH(Tbl_Calculator[[#This Row],[Business Area]],INDIRECT("Tbl_metadata[Types]",0)))</f>
        <v>#N/A</v>
      </c>
      <c r="M53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38" s="312">
        <f>IFERROR(INDEX(Tbl_AvgPercCotton[Average % Cotton],MATCH(Tbl_Calculator[[#This Row],[% Cotton in Blend
(Estimated Cotton %)]],Tbl_AvgPercCotton[Blends],0)),0)</f>
        <v>0</v>
      </c>
      <c r="O538" s="311" t="str">
        <f>CONCATENATE(Tbl_Calculator[[#This Row],[Product Category]],"|",Tbl_Calculator[[#This Row],[Product]])</f>
        <v>|</v>
      </c>
      <c r="P538" s="310">
        <f ca="1">IF(AND(Tbl_Calculator[[#This Row],[Number 
Purchased or Sold
(Individual item)]]&gt;0,Tbl_Calculator[[#This Row],[Weight of Cotton Fibre
(Kg)]]=0),0,1)</f>
        <v>1</v>
      </c>
    </row>
    <row r="539" spans="2:23">
      <c r="B539" s="348"/>
      <c r="C539" s="348"/>
      <c r="D539" s="348"/>
      <c r="E539" s="348"/>
      <c r="F539" s="349">
        <f>IFERROR(INDEX(Tbl_ProductList[Product Weight (g)],MATCH(Tbl_Calculator[[#This Row],[Weight Lookup]],Tbl_ProductList[Product Weight Lookup],0)),0)</f>
        <v>0</v>
      </c>
      <c r="G539" s="350"/>
      <c r="H539" s="351"/>
      <c r="I539" s="352"/>
      <c r="J53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39" s="311" t="e">
        <f ca="1">INDEX(INDIRECT("Tbl_metadata[Category Table names]"),MATCH(Tbl_Calculator[[#This Row],[Business Area]],INDIRECT("Tbl_metadata[Types]",0)))</f>
        <v>#N/A</v>
      </c>
      <c r="L539" s="311" t="e">
        <f ca="1">INDEX(INDIRECT("Tbl_metadata[FabricType Table names]"),MATCH(Tbl_Calculator[[#This Row],[Business Area]],INDIRECT("Tbl_metadata[Types]",0)))</f>
        <v>#N/A</v>
      </c>
      <c r="M53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39" s="312">
        <f>IFERROR(INDEX(Tbl_AvgPercCotton[Average % Cotton],MATCH(Tbl_Calculator[[#This Row],[% Cotton in Blend
(Estimated Cotton %)]],Tbl_AvgPercCotton[Blends],0)),0)</f>
        <v>0</v>
      </c>
      <c r="O539" s="311" t="str">
        <f>CONCATENATE(Tbl_Calculator[[#This Row],[Product Category]],"|",Tbl_Calculator[[#This Row],[Product]])</f>
        <v>|</v>
      </c>
      <c r="P539" s="310">
        <f ca="1">IF(AND(Tbl_Calculator[[#This Row],[Number 
Purchased or Sold
(Individual item)]]&gt;0,Tbl_Calculator[[#This Row],[Weight of Cotton Fibre
(Kg)]]=0),0,1)</f>
        <v>1</v>
      </c>
    </row>
    <row r="540" spans="2:23">
      <c r="B540" s="343"/>
      <c r="C540" s="343"/>
      <c r="D540" s="343"/>
      <c r="E540" s="343"/>
      <c r="F540" s="344">
        <f>IFERROR(INDEX(Tbl_ProductList[Product Weight (g)],MATCH(Tbl_Calculator[[#This Row],[Weight Lookup]],Tbl_ProductList[Product Weight Lookup],0)),0)</f>
        <v>0</v>
      </c>
      <c r="G540" s="345"/>
      <c r="H540" s="346"/>
      <c r="I540" s="347"/>
      <c r="J54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40" s="311" t="e">
        <f ca="1">INDEX(INDIRECT("Tbl_metadata[Category Table names]"),MATCH(Tbl_Calculator[[#This Row],[Business Area]],INDIRECT("Tbl_metadata[Types]",0)))</f>
        <v>#N/A</v>
      </c>
      <c r="L540" s="311" t="e">
        <f ca="1">INDEX(INDIRECT("Tbl_metadata[FabricType Table names]"),MATCH(Tbl_Calculator[[#This Row],[Business Area]],INDIRECT("Tbl_metadata[Types]",0)))</f>
        <v>#N/A</v>
      </c>
      <c r="M54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40" s="312">
        <f>IFERROR(INDEX(Tbl_AvgPercCotton[Average % Cotton],MATCH(Tbl_Calculator[[#This Row],[% Cotton in Blend
(Estimated Cotton %)]],Tbl_AvgPercCotton[Blends],0)),0)</f>
        <v>0</v>
      </c>
      <c r="O540" s="311" t="str">
        <f>CONCATENATE(Tbl_Calculator[[#This Row],[Product Category]],"|",Tbl_Calculator[[#This Row],[Product]])</f>
        <v>|</v>
      </c>
      <c r="P540" s="310">
        <f ca="1">IF(AND(Tbl_Calculator[[#This Row],[Number 
Purchased or Sold
(Individual item)]]&gt;0,Tbl_Calculator[[#This Row],[Weight of Cotton Fibre
(Kg)]]=0),0,1)</f>
        <v>1</v>
      </c>
    </row>
    <row r="541" spans="2:23">
      <c r="B541" s="348"/>
      <c r="C541" s="348"/>
      <c r="D541" s="348"/>
      <c r="E541" s="348"/>
      <c r="F541" s="349">
        <f>IFERROR(INDEX(Tbl_ProductList[Product Weight (g)],MATCH(Tbl_Calculator[[#This Row],[Weight Lookup]],Tbl_ProductList[Product Weight Lookup],0)),0)</f>
        <v>0</v>
      </c>
      <c r="G541" s="350"/>
      <c r="H541" s="351"/>
      <c r="I541" s="352"/>
      <c r="J54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41" s="311" t="e">
        <f ca="1">INDEX(INDIRECT("Tbl_metadata[Category Table names]"),MATCH(Tbl_Calculator[[#This Row],[Business Area]],INDIRECT("Tbl_metadata[Types]",0)))</f>
        <v>#N/A</v>
      </c>
      <c r="L541" s="311" t="e">
        <f ca="1">INDEX(INDIRECT("Tbl_metadata[FabricType Table names]"),MATCH(Tbl_Calculator[[#This Row],[Business Area]],INDIRECT("Tbl_metadata[Types]",0)))</f>
        <v>#N/A</v>
      </c>
      <c r="M54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41" s="312">
        <f>IFERROR(INDEX(Tbl_AvgPercCotton[Average % Cotton],MATCH(Tbl_Calculator[[#This Row],[% Cotton in Blend
(Estimated Cotton %)]],Tbl_AvgPercCotton[Blends],0)),0)</f>
        <v>0</v>
      </c>
      <c r="O541" s="311" t="str">
        <f>CONCATENATE(Tbl_Calculator[[#This Row],[Product Category]],"|",Tbl_Calculator[[#This Row],[Product]])</f>
        <v>|</v>
      </c>
      <c r="P541" s="310">
        <f ca="1">IF(AND(Tbl_Calculator[[#This Row],[Number 
Purchased or Sold
(Individual item)]]&gt;0,Tbl_Calculator[[#This Row],[Weight of Cotton Fibre
(Kg)]]=0),0,1)</f>
        <v>1</v>
      </c>
    </row>
    <row r="542" spans="2:23">
      <c r="B542" s="343"/>
      <c r="C542" s="343"/>
      <c r="D542" s="343"/>
      <c r="E542" s="343"/>
      <c r="F542" s="344">
        <f>IFERROR(INDEX(Tbl_ProductList[Product Weight (g)],MATCH(Tbl_Calculator[[#This Row],[Weight Lookup]],Tbl_ProductList[Product Weight Lookup],0)),0)</f>
        <v>0</v>
      </c>
      <c r="G542" s="345"/>
      <c r="H542" s="346"/>
      <c r="I542" s="347"/>
      <c r="J54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42" s="311" t="e">
        <f ca="1">INDEX(INDIRECT("Tbl_metadata[Category Table names]"),MATCH(Tbl_Calculator[[#This Row],[Business Area]],INDIRECT("Tbl_metadata[Types]",0)))</f>
        <v>#N/A</v>
      </c>
      <c r="L542" s="311" t="e">
        <f ca="1">INDEX(INDIRECT("Tbl_metadata[FabricType Table names]"),MATCH(Tbl_Calculator[[#This Row],[Business Area]],INDIRECT("Tbl_metadata[Types]",0)))</f>
        <v>#N/A</v>
      </c>
      <c r="M54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42" s="312">
        <f>IFERROR(INDEX(Tbl_AvgPercCotton[Average % Cotton],MATCH(Tbl_Calculator[[#This Row],[% Cotton in Blend
(Estimated Cotton %)]],Tbl_AvgPercCotton[Blends],0)),0)</f>
        <v>0</v>
      </c>
      <c r="O542" s="311" t="str">
        <f>CONCATENATE(Tbl_Calculator[[#This Row],[Product Category]],"|",Tbl_Calculator[[#This Row],[Product]])</f>
        <v>|</v>
      </c>
      <c r="P542" s="310">
        <f ca="1">IF(AND(Tbl_Calculator[[#This Row],[Number 
Purchased or Sold
(Individual item)]]&gt;0,Tbl_Calculator[[#This Row],[Weight of Cotton Fibre
(Kg)]]=0),0,1)</f>
        <v>1</v>
      </c>
    </row>
    <row r="543" spans="2:23">
      <c r="B543" s="348"/>
      <c r="C543" s="348"/>
      <c r="D543" s="348"/>
      <c r="E543" s="348"/>
      <c r="F543" s="349">
        <f>IFERROR(INDEX(Tbl_ProductList[Product Weight (g)],MATCH(Tbl_Calculator[[#This Row],[Weight Lookup]],Tbl_ProductList[Product Weight Lookup],0)),0)</f>
        <v>0</v>
      </c>
      <c r="G543" s="350"/>
      <c r="H543" s="351"/>
      <c r="I543" s="352"/>
      <c r="J54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43" s="311" t="e">
        <f ca="1">INDEX(INDIRECT("Tbl_metadata[Category Table names]"),MATCH(Tbl_Calculator[[#This Row],[Business Area]],INDIRECT("Tbl_metadata[Types]",0)))</f>
        <v>#N/A</v>
      </c>
      <c r="L543" s="311" t="e">
        <f ca="1">INDEX(INDIRECT("Tbl_metadata[FabricType Table names]"),MATCH(Tbl_Calculator[[#This Row],[Business Area]],INDIRECT("Tbl_metadata[Types]",0)))</f>
        <v>#N/A</v>
      </c>
      <c r="M54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43" s="312">
        <f>IFERROR(INDEX(Tbl_AvgPercCotton[Average % Cotton],MATCH(Tbl_Calculator[[#This Row],[% Cotton in Blend
(Estimated Cotton %)]],Tbl_AvgPercCotton[Blends],0)),0)</f>
        <v>0</v>
      </c>
      <c r="O543" s="311" t="str">
        <f>CONCATENATE(Tbl_Calculator[[#This Row],[Product Category]],"|",Tbl_Calculator[[#This Row],[Product]])</f>
        <v>|</v>
      </c>
      <c r="P543" s="310">
        <f ca="1">IF(AND(Tbl_Calculator[[#This Row],[Number 
Purchased or Sold
(Individual item)]]&gt;0,Tbl_Calculator[[#This Row],[Weight of Cotton Fibre
(Kg)]]=0),0,1)</f>
        <v>1</v>
      </c>
    </row>
    <row r="544" spans="2:23">
      <c r="B544" s="343"/>
      <c r="C544" s="343"/>
      <c r="D544" s="343"/>
      <c r="E544" s="343"/>
      <c r="F544" s="344">
        <f>IFERROR(INDEX(Tbl_ProductList[Product Weight (g)],MATCH(Tbl_Calculator[[#This Row],[Weight Lookup]],Tbl_ProductList[Product Weight Lookup],0)),0)</f>
        <v>0</v>
      </c>
      <c r="G544" s="345"/>
      <c r="H544" s="346"/>
      <c r="I544" s="347"/>
      <c r="J54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44" s="311" t="e">
        <f ca="1">INDEX(INDIRECT("Tbl_metadata[Category Table names]"),MATCH(Tbl_Calculator[[#This Row],[Business Area]],INDIRECT("Tbl_metadata[Types]",0)))</f>
        <v>#N/A</v>
      </c>
      <c r="L544" s="311" t="e">
        <f ca="1">INDEX(INDIRECT("Tbl_metadata[FabricType Table names]"),MATCH(Tbl_Calculator[[#This Row],[Business Area]],INDIRECT("Tbl_metadata[Types]",0)))</f>
        <v>#N/A</v>
      </c>
      <c r="M54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44" s="312">
        <f>IFERROR(INDEX(Tbl_AvgPercCotton[Average % Cotton],MATCH(Tbl_Calculator[[#This Row],[% Cotton in Blend
(Estimated Cotton %)]],Tbl_AvgPercCotton[Blends],0)),0)</f>
        <v>0</v>
      </c>
      <c r="O544" s="311" t="str">
        <f>CONCATENATE(Tbl_Calculator[[#This Row],[Product Category]],"|",Tbl_Calculator[[#This Row],[Product]])</f>
        <v>|</v>
      </c>
      <c r="P544" s="310">
        <f ca="1">IF(AND(Tbl_Calculator[[#This Row],[Number 
Purchased or Sold
(Individual item)]]&gt;0,Tbl_Calculator[[#This Row],[Weight of Cotton Fibre
(Kg)]]=0),0,1)</f>
        <v>1</v>
      </c>
    </row>
    <row r="545" spans="2:16">
      <c r="B545" s="348"/>
      <c r="C545" s="348"/>
      <c r="D545" s="348"/>
      <c r="E545" s="348"/>
      <c r="F545" s="349">
        <f>IFERROR(INDEX(Tbl_ProductList[Product Weight (g)],MATCH(Tbl_Calculator[[#This Row],[Weight Lookup]],Tbl_ProductList[Product Weight Lookup],0)),0)</f>
        <v>0</v>
      </c>
      <c r="G545" s="350"/>
      <c r="H545" s="351"/>
      <c r="I545" s="352"/>
      <c r="J54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45" s="311" t="e">
        <f ca="1">INDEX(INDIRECT("Tbl_metadata[Category Table names]"),MATCH(Tbl_Calculator[[#This Row],[Business Area]],INDIRECT("Tbl_metadata[Types]",0)))</f>
        <v>#N/A</v>
      </c>
      <c r="L545" s="311" t="e">
        <f ca="1">INDEX(INDIRECT("Tbl_metadata[FabricType Table names]"),MATCH(Tbl_Calculator[[#This Row],[Business Area]],INDIRECT("Tbl_metadata[Types]",0)))</f>
        <v>#N/A</v>
      </c>
      <c r="M54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45" s="312">
        <f>IFERROR(INDEX(Tbl_AvgPercCotton[Average % Cotton],MATCH(Tbl_Calculator[[#This Row],[% Cotton in Blend
(Estimated Cotton %)]],Tbl_AvgPercCotton[Blends],0)),0)</f>
        <v>0</v>
      </c>
      <c r="O545" s="311" t="str">
        <f>CONCATENATE(Tbl_Calculator[[#This Row],[Product Category]],"|",Tbl_Calculator[[#This Row],[Product]])</f>
        <v>|</v>
      </c>
      <c r="P545" s="310">
        <f ca="1">IF(AND(Tbl_Calculator[[#This Row],[Number 
Purchased or Sold
(Individual item)]]&gt;0,Tbl_Calculator[[#This Row],[Weight of Cotton Fibre
(Kg)]]=0),0,1)</f>
        <v>1</v>
      </c>
    </row>
    <row r="546" spans="2:16">
      <c r="B546" s="343"/>
      <c r="C546" s="343"/>
      <c r="D546" s="343"/>
      <c r="E546" s="343"/>
      <c r="F546" s="344">
        <f>IFERROR(INDEX(Tbl_ProductList[Product Weight (g)],MATCH(Tbl_Calculator[[#This Row],[Weight Lookup]],Tbl_ProductList[Product Weight Lookup],0)),0)</f>
        <v>0</v>
      </c>
      <c r="G546" s="345"/>
      <c r="H546" s="346"/>
      <c r="I546" s="347"/>
      <c r="J54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46" s="311" t="e">
        <f ca="1">INDEX(INDIRECT("Tbl_metadata[Category Table names]"),MATCH(Tbl_Calculator[[#This Row],[Business Area]],INDIRECT("Tbl_metadata[Types]",0)))</f>
        <v>#N/A</v>
      </c>
      <c r="L546" s="311" t="e">
        <f ca="1">INDEX(INDIRECT("Tbl_metadata[FabricType Table names]"),MATCH(Tbl_Calculator[[#This Row],[Business Area]],INDIRECT("Tbl_metadata[Types]",0)))</f>
        <v>#N/A</v>
      </c>
      <c r="M54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46" s="312">
        <f>IFERROR(INDEX(Tbl_AvgPercCotton[Average % Cotton],MATCH(Tbl_Calculator[[#This Row],[% Cotton in Blend
(Estimated Cotton %)]],Tbl_AvgPercCotton[Blends],0)),0)</f>
        <v>0</v>
      </c>
      <c r="O546" s="311" t="str">
        <f>CONCATENATE(Tbl_Calculator[[#This Row],[Product Category]],"|",Tbl_Calculator[[#This Row],[Product]])</f>
        <v>|</v>
      </c>
      <c r="P546" s="310">
        <f ca="1">IF(AND(Tbl_Calculator[[#This Row],[Number 
Purchased or Sold
(Individual item)]]&gt;0,Tbl_Calculator[[#This Row],[Weight of Cotton Fibre
(Kg)]]=0),0,1)</f>
        <v>1</v>
      </c>
    </row>
    <row r="547" spans="2:16">
      <c r="B547" s="348"/>
      <c r="C547" s="348"/>
      <c r="D547" s="348"/>
      <c r="E547" s="348"/>
      <c r="F547" s="349">
        <f>IFERROR(INDEX(Tbl_ProductList[Product Weight (g)],MATCH(Tbl_Calculator[[#This Row],[Weight Lookup]],Tbl_ProductList[Product Weight Lookup],0)),0)</f>
        <v>0</v>
      </c>
      <c r="G547" s="350"/>
      <c r="H547" s="351"/>
      <c r="I547" s="352"/>
      <c r="J54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47" s="311" t="e">
        <f ca="1">INDEX(INDIRECT("Tbl_metadata[Category Table names]"),MATCH(Tbl_Calculator[[#This Row],[Business Area]],INDIRECT("Tbl_metadata[Types]",0)))</f>
        <v>#N/A</v>
      </c>
      <c r="L547" s="311" t="e">
        <f ca="1">INDEX(INDIRECT("Tbl_metadata[FabricType Table names]"),MATCH(Tbl_Calculator[[#This Row],[Business Area]],INDIRECT("Tbl_metadata[Types]",0)))</f>
        <v>#N/A</v>
      </c>
      <c r="M54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47" s="312">
        <f>IFERROR(INDEX(Tbl_AvgPercCotton[Average % Cotton],MATCH(Tbl_Calculator[[#This Row],[% Cotton in Blend
(Estimated Cotton %)]],Tbl_AvgPercCotton[Blends],0)),0)</f>
        <v>0</v>
      </c>
      <c r="O547" s="311" t="str">
        <f>CONCATENATE(Tbl_Calculator[[#This Row],[Product Category]],"|",Tbl_Calculator[[#This Row],[Product]])</f>
        <v>|</v>
      </c>
      <c r="P547" s="310">
        <f ca="1">IF(AND(Tbl_Calculator[[#This Row],[Number 
Purchased or Sold
(Individual item)]]&gt;0,Tbl_Calculator[[#This Row],[Weight of Cotton Fibre
(Kg)]]=0),0,1)</f>
        <v>1</v>
      </c>
    </row>
    <row r="548" spans="2:16">
      <c r="B548" s="343"/>
      <c r="C548" s="343"/>
      <c r="D548" s="343"/>
      <c r="E548" s="343"/>
      <c r="F548" s="344">
        <f>IFERROR(INDEX(Tbl_ProductList[Product Weight (g)],MATCH(Tbl_Calculator[[#This Row],[Weight Lookup]],Tbl_ProductList[Product Weight Lookup],0)),0)</f>
        <v>0</v>
      </c>
      <c r="G548" s="345"/>
      <c r="H548" s="346"/>
      <c r="I548" s="347"/>
      <c r="J54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48" s="311" t="e">
        <f ca="1">INDEX(INDIRECT("Tbl_metadata[Category Table names]"),MATCH(Tbl_Calculator[[#This Row],[Business Area]],INDIRECT("Tbl_metadata[Types]",0)))</f>
        <v>#N/A</v>
      </c>
      <c r="L548" s="311" t="e">
        <f ca="1">INDEX(INDIRECT("Tbl_metadata[FabricType Table names]"),MATCH(Tbl_Calculator[[#This Row],[Business Area]],INDIRECT("Tbl_metadata[Types]",0)))</f>
        <v>#N/A</v>
      </c>
      <c r="M54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48" s="312">
        <f>IFERROR(INDEX(Tbl_AvgPercCotton[Average % Cotton],MATCH(Tbl_Calculator[[#This Row],[% Cotton in Blend
(Estimated Cotton %)]],Tbl_AvgPercCotton[Blends],0)),0)</f>
        <v>0</v>
      </c>
      <c r="O548" s="311" t="str">
        <f>CONCATENATE(Tbl_Calculator[[#This Row],[Product Category]],"|",Tbl_Calculator[[#This Row],[Product]])</f>
        <v>|</v>
      </c>
      <c r="P548" s="310">
        <f ca="1">IF(AND(Tbl_Calculator[[#This Row],[Number 
Purchased or Sold
(Individual item)]]&gt;0,Tbl_Calculator[[#This Row],[Weight of Cotton Fibre
(Kg)]]=0),0,1)</f>
        <v>1</v>
      </c>
    </row>
    <row r="549" spans="2:16">
      <c r="B549" s="348"/>
      <c r="C549" s="348"/>
      <c r="D549" s="348"/>
      <c r="E549" s="348"/>
      <c r="F549" s="349">
        <f>IFERROR(INDEX(Tbl_ProductList[Product Weight (g)],MATCH(Tbl_Calculator[[#This Row],[Weight Lookup]],Tbl_ProductList[Product Weight Lookup],0)),0)</f>
        <v>0</v>
      </c>
      <c r="G549" s="350"/>
      <c r="H549" s="351"/>
      <c r="I549" s="352"/>
      <c r="J54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49" s="311" t="e">
        <f ca="1">INDEX(INDIRECT("Tbl_metadata[Category Table names]"),MATCH(Tbl_Calculator[[#This Row],[Business Area]],INDIRECT("Tbl_metadata[Types]",0)))</f>
        <v>#N/A</v>
      </c>
      <c r="L549" s="311" t="e">
        <f ca="1">INDEX(INDIRECT("Tbl_metadata[FabricType Table names]"),MATCH(Tbl_Calculator[[#This Row],[Business Area]],INDIRECT("Tbl_metadata[Types]",0)))</f>
        <v>#N/A</v>
      </c>
      <c r="M54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49" s="312">
        <f>IFERROR(INDEX(Tbl_AvgPercCotton[Average % Cotton],MATCH(Tbl_Calculator[[#This Row],[% Cotton in Blend
(Estimated Cotton %)]],Tbl_AvgPercCotton[Blends],0)),0)</f>
        <v>0</v>
      </c>
      <c r="O549" s="311" t="str">
        <f>CONCATENATE(Tbl_Calculator[[#This Row],[Product Category]],"|",Tbl_Calculator[[#This Row],[Product]])</f>
        <v>|</v>
      </c>
      <c r="P549" s="310">
        <f ca="1">IF(AND(Tbl_Calculator[[#This Row],[Number 
Purchased or Sold
(Individual item)]]&gt;0,Tbl_Calculator[[#This Row],[Weight of Cotton Fibre
(Kg)]]=0),0,1)</f>
        <v>1</v>
      </c>
    </row>
    <row r="550" spans="2:16">
      <c r="B550" s="343"/>
      <c r="C550" s="343"/>
      <c r="D550" s="343"/>
      <c r="E550" s="343"/>
      <c r="F550" s="344">
        <f>IFERROR(INDEX(Tbl_ProductList[Product Weight (g)],MATCH(Tbl_Calculator[[#This Row],[Weight Lookup]],Tbl_ProductList[Product Weight Lookup],0)),0)</f>
        <v>0</v>
      </c>
      <c r="G550" s="345"/>
      <c r="H550" s="346"/>
      <c r="I550" s="347"/>
      <c r="J55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50" s="311" t="e">
        <f ca="1">INDEX(INDIRECT("Tbl_metadata[Category Table names]"),MATCH(Tbl_Calculator[[#This Row],[Business Area]],INDIRECT("Tbl_metadata[Types]",0)))</f>
        <v>#N/A</v>
      </c>
      <c r="L550" s="311" t="e">
        <f ca="1">INDEX(INDIRECT("Tbl_metadata[FabricType Table names]"),MATCH(Tbl_Calculator[[#This Row],[Business Area]],INDIRECT("Tbl_metadata[Types]",0)))</f>
        <v>#N/A</v>
      </c>
      <c r="M55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50" s="312">
        <f>IFERROR(INDEX(Tbl_AvgPercCotton[Average % Cotton],MATCH(Tbl_Calculator[[#This Row],[% Cotton in Blend
(Estimated Cotton %)]],Tbl_AvgPercCotton[Blends],0)),0)</f>
        <v>0</v>
      </c>
      <c r="O550" s="311" t="str">
        <f>CONCATENATE(Tbl_Calculator[[#This Row],[Product Category]],"|",Tbl_Calculator[[#This Row],[Product]])</f>
        <v>|</v>
      </c>
      <c r="P550" s="310">
        <f ca="1">IF(AND(Tbl_Calculator[[#This Row],[Number 
Purchased or Sold
(Individual item)]]&gt;0,Tbl_Calculator[[#This Row],[Weight of Cotton Fibre
(Kg)]]=0),0,1)</f>
        <v>1</v>
      </c>
    </row>
    <row r="551" spans="2:16">
      <c r="B551" s="348"/>
      <c r="C551" s="348"/>
      <c r="D551" s="348"/>
      <c r="E551" s="348"/>
      <c r="F551" s="349">
        <f>IFERROR(INDEX(Tbl_ProductList[Product Weight (g)],MATCH(Tbl_Calculator[[#This Row],[Weight Lookup]],Tbl_ProductList[Product Weight Lookup],0)),0)</f>
        <v>0</v>
      </c>
      <c r="G551" s="350"/>
      <c r="H551" s="351"/>
      <c r="I551" s="352"/>
      <c r="J55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51" s="311" t="e">
        <f ca="1">INDEX(INDIRECT("Tbl_metadata[Category Table names]"),MATCH(Tbl_Calculator[[#This Row],[Business Area]],INDIRECT("Tbl_metadata[Types]",0)))</f>
        <v>#N/A</v>
      </c>
      <c r="L551" s="311" t="e">
        <f ca="1">INDEX(INDIRECT("Tbl_metadata[FabricType Table names]"),MATCH(Tbl_Calculator[[#This Row],[Business Area]],INDIRECT("Tbl_metadata[Types]",0)))</f>
        <v>#N/A</v>
      </c>
      <c r="M55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51" s="312">
        <f>IFERROR(INDEX(Tbl_AvgPercCotton[Average % Cotton],MATCH(Tbl_Calculator[[#This Row],[% Cotton in Blend
(Estimated Cotton %)]],Tbl_AvgPercCotton[Blends],0)),0)</f>
        <v>0</v>
      </c>
      <c r="O551" s="311" t="str">
        <f>CONCATENATE(Tbl_Calculator[[#This Row],[Product Category]],"|",Tbl_Calculator[[#This Row],[Product]])</f>
        <v>|</v>
      </c>
      <c r="P551" s="310">
        <f ca="1">IF(AND(Tbl_Calculator[[#This Row],[Number 
Purchased or Sold
(Individual item)]]&gt;0,Tbl_Calculator[[#This Row],[Weight of Cotton Fibre
(Kg)]]=0),0,1)</f>
        <v>1</v>
      </c>
    </row>
    <row r="552" spans="2:16">
      <c r="B552" s="343"/>
      <c r="C552" s="343"/>
      <c r="D552" s="343"/>
      <c r="E552" s="343"/>
      <c r="F552" s="344">
        <f>IFERROR(INDEX(Tbl_ProductList[Product Weight (g)],MATCH(Tbl_Calculator[[#This Row],[Weight Lookup]],Tbl_ProductList[Product Weight Lookup],0)),0)</f>
        <v>0</v>
      </c>
      <c r="G552" s="345"/>
      <c r="H552" s="346"/>
      <c r="I552" s="347"/>
      <c r="J55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52" s="311" t="e">
        <f ca="1">INDEX(INDIRECT("Tbl_metadata[Category Table names]"),MATCH(Tbl_Calculator[[#This Row],[Business Area]],INDIRECT("Tbl_metadata[Types]",0)))</f>
        <v>#N/A</v>
      </c>
      <c r="L552" s="311" t="e">
        <f ca="1">INDEX(INDIRECT("Tbl_metadata[FabricType Table names]"),MATCH(Tbl_Calculator[[#This Row],[Business Area]],INDIRECT("Tbl_metadata[Types]",0)))</f>
        <v>#N/A</v>
      </c>
      <c r="M55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52" s="312">
        <f>IFERROR(INDEX(Tbl_AvgPercCotton[Average % Cotton],MATCH(Tbl_Calculator[[#This Row],[% Cotton in Blend
(Estimated Cotton %)]],Tbl_AvgPercCotton[Blends],0)),0)</f>
        <v>0</v>
      </c>
      <c r="O552" s="311" t="str">
        <f>CONCATENATE(Tbl_Calculator[[#This Row],[Product Category]],"|",Tbl_Calculator[[#This Row],[Product]])</f>
        <v>|</v>
      </c>
      <c r="P552" s="310">
        <f ca="1">IF(AND(Tbl_Calculator[[#This Row],[Number 
Purchased or Sold
(Individual item)]]&gt;0,Tbl_Calculator[[#This Row],[Weight of Cotton Fibre
(Kg)]]=0),0,1)</f>
        <v>1</v>
      </c>
    </row>
    <row r="553" spans="2:16">
      <c r="B553" s="348"/>
      <c r="C553" s="348"/>
      <c r="D553" s="348"/>
      <c r="E553" s="348"/>
      <c r="F553" s="349">
        <f>IFERROR(INDEX(Tbl_ProductList[Product Weight (g)],MATCH(Tbl_Calculator[[#This Row],[Weight Lookup]],Tbl_ProductList[Product Weight Lookup],0)),0)</f>
        <v>0</v>
      </c>
      <c r="G553" s="350"/>
      <c r="H553" s="351"/>
      <c r="I553" s="352"/>
      <c r="J55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53" s="311" t="e">
        <f ca="1">INDEX(INDIRECT("Tbl_metadata[Category Table names]"),MATCH(Tbl_Calculator[[#This Row],[Business Area]],INDIRECT("Tbl_metadata[Types]",0)))</f>
        <v>#N/A</v>
      </c>
      <c r="L553" s="311" t="e">
        <f ca="1">INDEX(INDIRECT("Tbl_metadata[FabricType Table names]"),MATCH(Tbl_Calculator[[#This Row],[Business Area]],INDIRECT("Tbl_metadata[Types]",0)))</f>
        <v>#N/A</v>
      </c>
      <c r="M55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53" s="312">
        <f>IFERROR(INDEX(Tbl_AvgPercCotton[Average % Cotton],MATCH(Tbl_Calculator[[#This Row],[% Cotton in Blend
(Estimated Cotton %)]],Tbl_AvgPercCotton[Blends],0)),0)</f>
        <v>0</v>
      </c>
      <c r="O553" s="311" t="str">
        <f>CONCATENATE(Tbl_Calculator[[#This Row],[Product Category]],"|",Tbl_Calculator[[#This Row],[Product]])</f>
        <v>|</v>
      </c>
      <c r="P553" s="310">
        <f ca="1">IF(AND(Tbl_Calculator[[#This Row],[Number 
Purchased or Sold
(Individual item)]]&gt;0,Tbl_Calculator[[#This Row],[Weight of Cotton Fibre
(Kg)]]=0),0,1)</f>
        <v>1</v>
      </c>
    </row>
    <row r="554" spans="2:16">
      <c r="B554" s="343"/>
      <c r="C554" s="343"/>
      <c r="D554" s="343"/>
      <c r="E554" s="343"/>
      <c r="F554" s="344">
        <f>IFERROR(INDEX(Tbl_ProductList[Product Weight (g)],MATCH(Tbl_Calculator[[#This Row],[Weight Lookup]],Tbl_ProductList[Product Weight Lookup],0)),0)</f>
        <v>0</v>
      </c>
      <c r="G554" s="345"/>
      <c r="H554" s="346"/>
      <c r="I554" s="347"/>
      <c r="J55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54" s="311" t="e">
        <f ca="1">INDEX(INDIRECT("Tbl_metadata[Category Table names]"),MATCH(Tbl_Calculator[[#This Row],[Business Area]],INDIRECT("Tbl_metadata[Types]",0)))</f>
        <v>#N/A</v>
      </c>
      <c r="L554" s="311" t="e">
        <f ca="1">INDEX(INDIRECT("Tbl_metadata[FabricType Table names]"),MATCH(Tbl_Calculator[[#This Row],[Business Area]],INDIRECT("Tbl_metadata[Types]",0)))</f>
        <v>#N/A</v>
      </c>
      <c r="M55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54" s="312">
        <f>IFERROR(INDEX(Tbl_AvgPercCotton[Average % Cotton],MATCH(Tbl_Calculator[[#This Row],[% Cotton in Blend
(Estimated Cotton %)]],Tbl_AvgPercCotton[Blends],0)),0)</f>
        <v>0</v>
      </c>
      <c r="O554" s="311" t="str">
        <f>CONCATENATE(Tbl_Calculator[[#This Row],[Product Category]],"|",Tbl_Calculator[[#This Row],[Product]])</f>
        <v>|</v>
      </c>
      <c r="P554" s="310">
        <f ca="1">IF(AND(Tbl_Calculator[[#This Row],[Number 
Purchased or Sold
(Individual item)]]&gt;0,Tbl_Calculator[[#This Row],[Weight of Cotton Fibre
(Kg)]]=0),0,1)</f>
        <v>1</v>
      </c>
    </row>
    <row r="555" spans="2:16">
      <c r="B555" s="348"/>
      <c r="C555" s="348"/>
      <c r="D555" s="348"/>
      <c r="E555" s="348"/>
      <c r="F555" s="349">
        <f>IFERROR(INDEX(Tbl_ProductList[Product Weight (g)],MATCH(Tbl_Calculator[[#This Row],[Weight Lookup]],Tbl_ProductList[Product Weight Lookup],0)),0)</f>
        <v>0</v>
      </c>
      <c r="G555" s="350"/>
      <c r="H555" s="351"/>
      <c r="I555" s="352"/>
      <c r="J55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55" s="311" t="e">
        <f ca="1">INDEX(INDIRECT("Tbl_metadata[Category Table names]"),MATCH(Tbl_Calculator[[#This Row],[Business Area]],INDIRECT("Tbl_metadata[Types]",0)))</f>
        <v>#N/A</v>
      </c>
      <c r="L555" s="311" t="e">
        <f ca="1">INDEX(INDIRECT("Tbl_metadata[FabricType Table names]"),MATCH(Tbl_Calculator[[#This Row],[Business Area]],INDIRECT("Tbl_metadata[Types]",0)))</f>
        <v>#N/A</v>
      </c>
      <c r="M55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55" s="312">
        <f>IFERROR(INDEX(Tbl_AvgPercCotton[Average % Cotton],MATCH(Tbl_Calculator[[#This Row],[% Cotton in Blend
(Estimated Cotton %)]],Tbl_AvgPercCotton[Blends],0)),0)</f>
        <v>0</v>
      </c>
      <c r="O555" s="311" t="str">
        <f>CONCATENATE(Tbl_Calculator[[#This Row],[Product Category]],"|",Tbl_Calculator[[#This Row],[Product]])</f>
        <v>|</v>
      </c>
      <c r="P555" s="310">
        <f ca="1">IF(AND(Tbl_Calculator[[#This Row],[Number 
Purchased or Sold
(Individual item)]]&gt;0,Tbl_Calculator[[#This Row],[Weight of Cotton Fibre
(Kg)]]=0),0,1)</f>
        <v>1</v>
      </c>
    </row>
    <row r="556" spans="2:16">
      <c r="B556" s="343"/>
      <c r="C556" s="343"/>
      <c r="D556" s="343"/>
      <c r="E556" s="343"/>
      <c r="F556" s="344">
        <f>IFERROR(INDEX(Tbl_ProductList[Product Weight (g)],MATCH(Tbl_Calculator[[#This Row],[Weight Lookup]],Tbl_ProductList[Product Weight Lookup],0)),0)</f>
        <v>0</v>
      </c>
      <c r="G556" s="345"/>
      <c r="H556" s="346"/>
      <c r="I556" s="347"/>
      <c r="J55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56" s="311" t="e">
        <f ca="1">INDEX(INDIRECT("Tbl_metadata[Category Table names]"),MATCH(Tbl_Calculator[[#This Row],[Business Area]],INDIRECT("Tbl_metadata[Types]",0)))</f>
        <v>#N/A</v>
      </c>
      <c r="L556" s="311" t="e">
        <f ca="1">INDEX(INDIRECT("Tbl_metadata[FabricType Table names]"),MATCH(Tbl_Calculator[[#This Row],[Business Area]],INDIRECT("Tbl_metadata[Types]",0)))</f>
        <v>#N/A</v>
      </c>
      <c r="M55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56" s="312">
        <f>IFERROR(INDEX(Tbl_AvgPercCotton[Average % Cotton],MATCH(Tbl_Calculator[[#This Row],[% Cotton in Blend
(Estimated Cotton %)]],Tbl_AvgPercCotton[Blends],0)),0)</f>
        <v>0</v>
      </c>
      <c r="O556" s="311" t="str">
        <f>CONCATENATE(Tbl_Calculator[[#This Row],[Product Category]],"|",Tbl_Calculator[[#This Row],[Product]])</f>
        <v>|</v>
      </c>
      <c r="P556" s="310">
        <f ca="1">IF(AND(Tbl_Calculator[[#This Row],[Number 
Purchased or Sold
(Individual item)]]&gt;0,Tbl_Calculator[[#This Row],[Weight of Cotton Fibre
(Kg)]]=0),0,1)</f>
        <v>1</v>
      </c>
    </row>
    <row r="557" spans="2:16">
      <c r="B557" s="348"/>
      <c r="C557" s="348"/>
      <c r="D557" s="348"/>
      <c r="E557" s="348"/>
      <c r="F557" s="349">
        <f>IFERROR(INDEX(Tbl_ProductList[Product Weight (g)],MATCH(Tbl_Calculator[[#This Row],[Weight Lookup]],Tbl_ProductList[Product Weight Lookup],0)),0)</f>
        <v>0</v>
      </c>
      <c r="G557" s="350"/>
      <c r="H557" s="351"/>
      <c r="I557" s="352"/>
      <c r="J55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57" s="311" t="e">
        <f ca="1">INDEX(INDIRECT("Tbl_metadata[Category Table names]"),MATCH(Tbl_Calculator[[#This Row],[Business Area]],INDIRECT("Tbl_metadata[Types]",0)))</f>
        <v>#N/A</v>
      </c>
      <c r="L557" s="311" t="e">
        <f ca="1">INDEX(INDIRECT("Tbl_metadata[FabricType Table names]"),MATCH(Tbl_Calculator[[#This Row],[Business Area]],INDIRECT("Tbl_metadata[Types]",0)))</f>
        <v>#N/A</v>
      </c>
      <c r="M55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57" s="312">
        <f>IFERROR(INDEX(Tbl_AvgPercCotton[Average % Cotton],MATCH(Tbl_Calculator[[#This Row],[% Cotton in Blend
(Estimated Cotton %)]],Tbl_AvgPercCotton[Blends],0)),0)</f>
        <v>0</v>
      </c>
      <c r="O557" s="311" t="str">
        <f>CONCATENATE(Tbl_Calculator[[#This Row],[Product Category]],"|",Tbl_Calculator[[#This Row],[Product]])</f>
        <v>|</v>
      </c>
      <c r="P557" s="310">
        <f ca="1">IF(AND(Tbl_Calculator[[#This Row],[Number 
Purchased or Sold
(Individual item)]]&gt;0,Tbl_Calculator[[#This Row],[Weight of Cotton Fibre
(Kg)]]=0),0,1)</f>
        <v>1</v>
      </c>
    </row>
    <row r="558" spans="2:16">
      <c r="B558" s="343"/>
      <c r="C558" s="343"/>
      <c r="D558" s="343"/>
      <c r="E558" s="343"/>
      <c r="F558" s="344">
        <f>IFERROR(INDEX(Tbl_ProductList[Product Weight (g)],MATCH(Tbl_Calculator[[#This Row],[Weight Lookup]],Tbl_ProductList[Product Weight Lookup],0)),0)</f>
        <v>0</v>
      </c>
      <c r="G558" s="345"/>
      <c r="H558" s="346"/>
      <c r="I558" s="347"/>
      <c r="J55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58" s="311" t="e">
        <f ca="1">INDEX(INDIRECT("Tbl_metadata[Category Table names]"),MATCH(Tbl_Calculator[[#This Row],[Business Area]],INDIRECT("Tbl_metadata[Types]",0)))</f>
        <v>#N/A</v>
      </c>
      <c r="L558" s="311" t="e">
        <f ca="1">INDEX(INDIRECT("Tbl_metadata[FabricType Table names]"),MATCH(Tbl_Calculator[[#This Row],[Business Area]],INDIRECT("Tbl_metadata[Types]",0)))</f>
        <v>#N/A</v>
      </c>
      <c r="M55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58" s="312">
        <f>IFERROR(INDEX(Tbl_AvgPercCotton[Average % Cotton],MATCH(Tbl_Calculator[[#This Row],[% Cotton in Blend
(Estimated Cotton %)]],Tbl_AvgPercCotton[Blends],0)),0)</f>
        <v>0</v>
      </c>
      <c r="O558" s="311" t="str">
        <f>CONCATENATE(Tbl_Calculator[[#This Row],[Product Category]],"|",Tbl_Calculator[[#This Row],[Product]])</f>
        <v>|</v>
      </c>
      <c r="P558" s="310">
        <f ca="1">IF(AND(Tbl_Calculator[[#This Row],[Number 
Purchased or Sold
(Individual item)]]&gt;0,Tbl_Calculator[[#This Row],[Weight of Cotton Fibre
(Kg)]]=0),0,1)</f>
        <v>1</v>
      </c>
    </row>
    <row r="559" spans="2:16">
      <c r="B559" s="348"/>
      <c r="C559" s="348"/>
      <c r="D559" s="348"/>
      <c r="E559" s="348"/>
      <c r="F559" s="349">
        <f>IFERROR(INDEX(Tbl_ProductList[Product Weight (g)],MATCH(Tbl_Calculator[[#This Row],[Weight Lookup]],Tbl_ProductList[Product Weight Lookup],0)),0)</f>
        <v>0</v>
      </c>
      <c r="G559" s="350"/>
      <c r="H559" s="351"/>
      <c r="I559" s="352"/>
      <c r="J55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59" s="311" t="e">
        <f ca="1">INDEX(INDIRECT("Tbl_metadata[Category Table names]"),MATCH(Tbl_Calculator[[#This Row],[Business Area]],INDIRECT("Tbl_metadata[Types]",0)))</f>
        <v>#N/A</v>
      </c>
      <c r="L559" s="311" t="e">
        <f ca="1">INDEX(INDIRECT("Tbl_metadata[FabricType Table names]"),MATCH(Tbl_Calculator[[#This Row],[Business Area]],INDIRECT("Tbl_metadata[Types]",0)))</f>
        <v>#N/A</v>
      </c>
      <c r="M55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59" s="312">
        <f>IFERROR(INDEX(Tbl_AvgPercCotton[Average % Cotton],MATCH(Tbl_Calculator[[#This Row],[% Cotton in Blend
(Estimated Cotton %)]],Tbl_AvgPercCotton[Blends],0)),0)</f>
        <v>0</v>
      </c>
      <c r="O559" s="311" t="str">
        <f>CONCATENATE(Tbl_Calculator[[#This Row],[Product Category]],"|",Tbl_Calculator[[#This Row],[Product]])</f>
        <v>|</v>
      </c>
      <c r="P559" s="310">
        <f ca="1">IF(AND(Tbl_Calculator[[#This Row],[Number 
Purchased or Sold
(Individual item)]]&gt;0,Tbl_Calculator[[#This Row],[Weight of Cotton Fibre
(Kg)]]=0),0,1)</f>
        <v>1</v>
      </c>
    </row>
    <row r="560" spans="2:16">
      <c r="B560" s="343"/>
      <c r="C560" s="343"/>
      <c r="D560" s="343"/>
      <c r="E560" s="343"/>
      <c r="F560" s="344">
        <f>IFERROR(INDEX(Tbl_ProductList[Product Weight (g)],MATCH(Tbl_Calculator[[#This Row],[Weight Lookup]],Tbl_ProductList[Product Weight Lookup],0)),0)</f>
        <v>0</v>
      </c>
      <c r="G560" s="345"/>
      <c r="H560" s="346"/>
      <c r="I560" s="347"/>
      <c r="J56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60" s="311" t="e">
        <f ca="1">INDEX(INDIRECT("Tbl_metadata[Category Table names]"),MATCH(Tbl_Calculator[[#This Row],[Business Area]],INDIRECT("Tbl_metadata[Types]",0)))</f>
        <v>#N/A</v>
      </c>
      <c r="L560" s="311" t="e">
        <f ca="1">INDEX(INDIRECT("Tbl_metadata[FabricType Table names]"),MATCH(Tbl_Calculator[[#This Row],[Business Area]],INDIRECT("Tbl_metadata[Types]",0)))</f>
        <v>#N/A</v>
      </c>
      <c r="M56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60" s="312">
        <f>IFERROR(INDEX(Tbl_AvgPercCotton[Average % Cotton],MATCH(Tbl_Calculator[[#This Row],[% Cotton in Blend
(Estimated Cotton %)]],Tbl_AvgPercCotton[Blends],0)),0)</f>
        <v>0</v>
      </c>
      <c r="O560" s="311" t="str">
        <f>CONCATENATE(Tbl_Calculator[[#This Row],[Product Category]],"|",Tbl_Calculator[[#This Row],[Product]])</f>
        <v>|</v>
      </c>
      <c r="P560" s="310">
        <f ca="1">IF(AND(Tbl_Calculator[[#This Row],[Number 
Purchased or Sold
(Individual item)]]&gt;0,Tbl_Calculator[[#This Row],[Weight of Cotton Fibre
(Kg)]]=0),0,1)</f>
        <v>1</v>
      </c>
    </row>
    <row r="561" spans="2:16">
      <c r="B561" s="348"/>
      <c r="C561" s="348"/>
      <c r="D561" s="348"/>
      <c r="E561" s="348"/>
      <c r="F561" s="349">
        <f>IFERROR(INDEX(Tbl_ProductList[Product Weight (g)],MATCH(Tbl_Calculator[[#This Row],[Weight Lookup]],Tbl_ProductList[Product Weight Lookup],0)),0)</f>
        <v>0</v>
      </c>
      <c r="G561" s="350"/>
      <c r="H561" s="351"/>
      <c r="I561" s="352"/>
      <c r="J56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61" s="311" t="e">
        <f ca="1">INDEX(INDIRECT("Tbl_metadata[Category Table names]"),MATCH(Tbl_Calculator[[#This Row],[Business Area]],INDIRECT("Tbl_metadata[Types]",0)))</f>
        <v>#N/A</v>
      </c>
      <c r="L561" s="311" t="e">
        <f ca="1">INDEX(INDIRECT("Tbl_metadata[FabricType Table names]"),MATCH(Tbl_Calculator[[#This Row],[Business Area]],INDIRECT("Tbl_metadata[Types]",0)))</f>
        <v>#N/A</v>
      </c>
      <c r="M56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61" s="312">
        <f>IFERROR(INDEX(Tbl_AvgPercCotton[Average % Cotton],MATCH(Tbl_Calculator[[#This Row],[% Cotton in Blend
(Estimated Cotton %)]],Tbl_AvgPercCotton[Blends],0)),0)</f>
        <v>0</v>
      </c>
      <c r="O561" s="311" t="str">
        <f>CONCATENATE(Tbl_Calculator[[#This Row],[Product Category]],"|",Tbl_Calculator[[#This Row],[Product]])</f>
        <v>|</v>
      </c>
      <c r="P561" s="310">
        <f ca="1">IF(AND(Tbl_Calculator[[#This Row],[Number 
Purchased or Sold
(Individual item)]]&gt;0,Tbl_Calculator[[#This Row],[Weight of Cotton Fibre
(Kg)]]=0),0,1)</f>
        <v>1</v>
      </c>
    </row>
    <row r="562" spans="2:16">
      <c r="B562" s="343"/>
      <c r="C562" s="343"/>
      <c r="D562" s="343"/>
      <c r="E562" s="343"/>
      <c r="F562" s="344">
        <f>IFERROR(INDEX(Tbl_ProductList[Product Weight (g)],MATCH(Tbl_Calculator[[#This Row],[Weight Lookup]],Tbl_ProductList[Product Weight Lookup],0)),0)</f>
        <v>0</v>
      </c>
      <c r="G562" s="345"/>
      <c r="H562" s="346"/>
      <c r="I562" s="347"/>
      <c r="J56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62" s="311" t="e">
        <f ca="1">INDEX(INDIRECT("Tbl_metadata[Category Table names]"),MATCH(Tbl_Calculator[[#This Row],[Business Area]],INDIRECT("Tbl_metadata[Types]",0)))</f>
        <v>#N/A</v>
      </c>
      <c r="L562" s="311" t="e">
        <f ca="1">INDEX(INDIRECT("Tbl_metadata[FabricType Table names]"),MATCH(Tbl_Calculator[[#This Row],[Business Area]],INDIRECT("Tbl_metadata[Types]",0)))</f>
        <v>#N/A</v>
      </c>
      <c r="M56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62" s="312">
        <f>IFERROR(INDEX(Tbl_AvgPercCotton[Average % Cotton],MATCH(Tbl_Calculator[[#This Row],[% Cotton in Blend
(Estimated Cotton %)]],Tbl_AvgPercCotton[Blends],0)),0)</f>
        <v>0</v>
      </c>
      <c r="O562" s="311" t="str">
        <f>CONCATENATE(Tbl_Calculator[[#This Row],[Product Category]],"|",Tbl_Calculator[[#This Row],[Product]])</f>
        <v>|</v>
      </c>
      <c r="P562" s="310">
        <f ca="1">IF(AND(Tbl_Calculator[[#This Row],[Number 
Purchased or Sold
(Individual item)]]&gt;0,Tbl_Calculator[[#This Row],[Weight of Cotton Fibre
(Kg)]]=0),0,1)</f>
        <v>1</v>
      </c>
    </row>
    <row r="563" spans="2:16">
      <c r="B563" s="348"/>
      <c r="C563" s="348"/>
      <c r="D563" s="348"/>
      <c r="E563" s="348"/>
      <c r="F563" s="349">
        <f>IFERROR(INDEX(Tbl_ProductList[Product Weight (g)],MATCH(Tbl_Calculator[[#This Row],[Weight Lookup]],Tbl_ProductList[Product Weight Lookup],0)),0)</f>
        <v>0</v>
      </c>
      <c r="G563" s="350"/>
      <c r="H563" s="351"/>
      <c r="I563" s="352"/>
      <c r="J56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63" s="311" t="e">
        <f ca="1">INDEX(INDIRECT("Tbl_metadata[Category Table names]"),MATCH(Tbl_Calculator[[#This Row],[Business Area]],INDIRECT("Tbl_metadata[Types]",0)))</f>
        <v>#N/A</v>
      </c>
      <c r="L563" s="311" t="e">
        <f ca="1">INDEX(INDIRECT("Tbl_metadata[FabricType Table names]"),MATCH(Tbl_Calculator[[#This Row],[Business Area]],INDIRECT("Tbl_metadata[Types]",0)))</f>
        <v>#N/A</v>
      </c>
      <c r="M56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63" s="312">
        <f>IFERROR(INDEX(Tbl_AvgPercCotton[Average % Cotton],MATCH(Tbl_Calculator[[#This Row],[% Cotton in Blend
(Estimated Cotton %)]],Tbl_AvgPercCotton[Blends],0)),0)</f>
        <v>0</v>
      </c>
      <c r="O563" s="311" t="str">
        <f>CONCATENATE(Tbl_Calculator[[#This Row],[Product Category]],"|",Tbl_Calculator[[#This Row],[Product]])</f>
        <v>|</v>
      </c>
      <c r="P563" s="310">
        <f ca="1">IF(AND(Tbl_Calculator[[#This Row],[Number 
Purchased or Sold
(Individual item)]]&gt;0,Tbl_Calculator[[#This Row],[Weight of Cotton Fibre
(Kg)]]=0),0,1)</f>
        <v>1</v>
      </c>
    </row>
    <row r="564" spans="2:16">
      <c r="B564" s="343"/>
      <c r="C564" s="343"/>
      <c r="D564" s="343"/>
      <c r="E564" s="343"/>
      <c r="F564" s="344">
        <f>IFERROR(INDEX(Tbl_ProductList[Product Weight (g)],MATCH(Tbl_Calculator[[#This Row],[Weight Lookup]],Tbl_ProductList[Product Weight Lookup],0)),0)</f>
        <v>0</v>
      </c>
      <c r="G564" s="345"/>
      <c r="H564" s="346"/>
      <c r="I564" s="347"/>
      <c r="J56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64" s="311" t="e">
        <f ca="1">INDEX(INDIRECT("Tbl_metadata[Category Table names]"),MATCH(Tbl_Calculator[[#This Row],[Business Area]],INDIRECT("Tbl_metadata[Types]",0)))</f>
        <v>#N/A</v>
      </c>
      <c r="L564" s="311" t="e">
        <f ca="1">INDEX(INDIRECT("Tbl_metadata[FabricType Table names]"),MATCH(Tbl_Calculator[[#This Row],[Business Area]],INDIRECT("Tbl_metadata[Types]",0)))</f>
        <v>#N/A</v>
      </c>
      <c r="M56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64" s="312">
        <f>IFERROR(INDEX(Tbl_AvgPercCotton[Average % Cotton],MATCH(Tbl_Calculator[[#This Row],[% Cotton in Blend
(Estimated Cotton %)]],Tbl_AvgPercCotton[Blends],0)),0)</f>
        <v>0</v>
      </c>
      <c r="O564" s="311" t="str">
        <f>CONCATENATE(Tbl_Calculator[[#This Row],[Product Category]],"|",Tbl_Calculator[[#This Row],[Product]])</f>
        <v>|</v>
      </c>
      <c r="P564" s="310">
        <f ca="1">IF(AND(Tbl_Calculator[[#This Row],[Number 
Purchased or Sold
(Individual item)]]&gt;0,Tbl_Calculator[[#This Row],[Weight of Cotton Fibre
(Kg)]]=0),0,1)</f>
        <v>1</v>
      </c>
    </row>
    <row r="565" spans="2:16">
      <c r="B565" s="348"/>
      <c r="C565" s="348"/>
      <c r="D565" s="348"/>
      <c r="E565" s="348"/>
      <c r="F565" s="349">
        <f>IFERROR(INDEX(Tbl_ProductList[Product Weight (g)],MATCH(Tbl_Calculator[[#This Row],[Weight Lookup]],Tbl_ProductList[Product Weight Lookup],0)),0)</f>
        <v>0</v>
      </c>
      <c r="G565" s="350"/>
      <c r="H565" s="351"/>
      <c r="I565" s="352"/>
      <c r="J56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65" s="311" t="e">
        <f ca="1">INDEX(INDIRECT("Tbl_metadata[Category Table names]"),MATCH(Tbl_Calculator[[#This Row],[Business Area]],INDIRECT("Tbl_metadata[Types]",0)))</f>
        <v>#N/A</v>
      </c>
      <c r="L565" s="311" t="e">
        <f ca="1">INDEX(INDIRECT("Tbl_metadata[FabricType Table names]"),MATCH(Tbl_Calculator[[#This Row],[Business Area]],INDIRECT("Tbl_metadata[Types]",0)))</f>
        <v>#N/A</v>
      </c>
      <c r="M56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65" s="312">
        <f>IFERROR(INDEX(Tbl_AvgPercCotton[Average % Cotton],MATCH(Tbl_Calculator[[#This Row],[% Cotton in Blend
(Estimated Cotton %)]],Tbl_AvgPercCotton[Blends],0)),0)</f>
        <v>0</v>
      </c>
      <c r="O565" s="311" t="str">
        <f>CONCATENATE(Tbl_Calculator[[#This Row],[Product Category]],"|",Tbl_Calculator[[#This Row],[Product]])</f>
        <v>|</v>
      </c>
      <c r="P565" s="310">
        <f ca="1">IF(AND(Tbl_Calculator[[#This Row],[Number 
Purchased or Sold
(Individual item)]]&gt;0,Tbl_Calculator[[#This Row],[Weight of Cotton Fibre
(Kg)]]=0),0,1)</f>
        <v>1</v>
      </c>
    </row>
    <row r="566" spans="2:16">
      <c r="B566" s="343"/>
      <c r="C566" s="343"/>
      <c r="D566" s="343"/>
      <c r="E566" s="343"/>
      <c r="F566" s="344">
        <f>IFERROR(INDEX(Tbl_ProductList[Product Weight (g)],MATCH(Tbl_Calculator[[#This Row],[Weight Lookup]],Tbl_ProductList[Product Weight Lookup],0)),0)</f>
        <v>0</v>
      </c>
      <c r="G566" s="345"/>
      <c r="H566" s="346"/>
      <c r="I566" s="347"/>
      <c r="J56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66" s="311" t="e">
        <f ca="1">INDEX(INDIRECT("Tbl_metadata[Category Table names]"),MATCH(Tbl_Calculator[[#This Row],[Business Area]],INDIRECT("Tbl_metadata[Types]",0)))</f>
        <v>#N/A</v>
      </c>
      <c r="L566" s="311" t="e">
        <f ca="1">INDEX(INDIRECT("Tbl_metadata[FabricType Table names]"),MATCH(Tbl_Calculator[[#This Row],[Business Area]],INDIRECT("Tbl_metadata[Types]",0)))</f>
        <v>#N/A</v>
      </c>
      <c r="M56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66" s="312">
        <f>IFERROR(INDEX(Tbl_AvgPercCotton[Average % Cotton],MATCH(Tbl_Calculator[[#This Row],[% Cotton in Blend
(Estimated Cotton %)]],Tbl_AvgPercCotton[Blends],0)),0)</f>
        <v>0</v>
      </c>
      <c r="O566" s="311" t="str">
        <f>CONCATENATE(Tbl_Calculator[[#This Row],[Product Category]],"|",Tbl_Calculator[[#This Row],[Product]])</f>
        <v>|</v>
      </c>
      <c r="P566" s="310">
        <f ca="1">IF(AND(Tbl_Calculator[[#This Row],[Number 
Purchased or Sold
(Individual item)]]&gt;0,Tbl_Calculator[[#This Row],[Weight of Cotton Fibre
(Kg)]]=0),0,1)</f>
        <v>1</v>
      </c>
    </row>
    <row r="567" spans="2:16">
      <c r="B567" s="348"/>
      <c r="C567" s="348"/>
      <c r="D567" s="348"/>
      <c r="E567" s="348"/>
      <c r="F567" s="349">
        <f>IFERROR(INDEX(Tbl_ProductList[Product Weight (g)],MATCH(Tbl_Calculator[[#This Row],[Weight Lookup]],Tbl_ProductList[Product Weight Lookup],0)),0)</f>
        <v>0</v>
      </c>
      <c r="G567" s="350"/>
      <c r="H567" s="351"/>
      <c r="I567" s="352"/>
      <c r="J56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67" s="311" t="e">
        <f ca="1">INDEX(INDIRECT("Tbl_metadata[Category Table names]"),MATCH(Tbl_Calculator[[#This Row],[Business Area]],INDIRECT("Tbl_metadata[Types]",0)))</f>
        <v>#N/A</v>
      </c>
      <c r="L567" s="311" t="e">
        <f ca="1">INDEX(INDIRECT("Tbl_metadata[FabricType Table names]"),MATCH(Tbl_Calculator[[#This Row],[Business Area]],INDIRECT("Tbl_metadata[Types]",0)))</f>
        <v>#N/A</v>
      </c>
      <c r="M56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67" s="312">
        <f>IFERROR(INDEX(Tbl_AvgPercCotton[Average % Cotton],MATCH(Tbl_Calculator[[#This Row],[% Cotton in Blend
(Estimated Cotton %)]],Tbl_AvgPercCotton[Blends],0)),0)</f>
        <v>0</v>
      </c>
      <c r="O567" s="311" t="str">
        <f>CONCATENATE(Tbl_Calculator[[#This Row],[Product Category]],"|",Tbl_Calculator[[#This Row],[Product]])</f>
        <v>|</v>
      </c>
      <c r="P567" s="310">
        <f ca="1">IF(AND(Tbl_Calculator[[#This Row],[Number 
Purchased or Sold
(Individual item)]]&gt;0,Tbl_Calculator[[#This Row],[Weight of Cotton Fibre
(Kg)]]=0),0,1)</f>
        <v>1</v>
      </c>
    </row>
    <row r="568" spans="2:16">
      <c r="B568" s="343"/>
      <c r="C568" s="343"/>
      <c r="D568" s="343"/>
      <c r="E568" s="343"/>
      <c r="F568" s="344">
        <f>IFERROR(INDEX(Tbl_ProductList[Product Weight (g)],MATCH(Tbl_Calculator[[#This Row],[Weight Lookup]],Tbl_ProductList[Product Weight Lookup],0)),0)</f>
        <v>0</v>
      </c>
      <c r="G568" s="345"/>
      <c r="H568" s="346"/>
      <c r="I568" s="347"/>
      <c r="J56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68" s="311" t="e">
        <f ca="1">INDEX(INDIRECT("Tbl_metadata[Category Table names]"),MATCH(Tbl_Calculator[[#This Row],[Business Area]],INDIRECT("Tbl_metadata[Types]",0)))</f>
        <v>#N/A</v>
      </c>
      <c r="L568" s="311" t="e">
        <f ca="1">INDEX(INDIRECT("Tbl_metadata[FabricType Table names]"),MATCH(Tbl_Calculator[[#This Row],[Business Area]],INDIRECT("Tbl_metadata[Types]",0)))</f>
        <v>#N/A</v>
      </c>
      <c r="M56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68" s="312">
        <f>IFERROR(INDEX(Tbl_AvgPercCotton[Average % Cotton],MATCH(Tbl_Calculator[[#This Row],[% Cotton in Blend
(Estimated Cotton %)]],Tbl_AvgPercCotton[Blends],0)),0)</f>
        <v>0</v>
      </c>
      <c r="O568" s="311" t="str">
        <f>CONCATENATE(Tbl_Calculator[[#This Row],[Product Category]],"|",Tbl_Calculator[[#This Row],[Product]])</f>
        <v>|</v>
      </c>
      <c r="P568" s="310">
        <f ca="1">IF(AND(Tbl_Calculator[[#This Row],[Number 
Purchased or Sold
(Individual item)]]&gt;0,Tbl_Calculator[[#This Row],[Weight of Cotton Fibre
(Kg)]]=0),0,1)</f>
        <v>1</v>
      </c>
    </row>
    <row r="569" spans="2:16">
      <c r="B569" s="348"/>
      <c r="C569" s="348"/>
      <c r="D569" s="348"/>
      <c r="E569" s="348"/>
      <c r="F569" s="349">
        <f>IFERROR(INDEX(Tbl_ProductList[Product Weight (g)],MATCH(Tbl_Calculator[[#This Row],[Weight Lookup]],Tbl_ProductList[Product Weight Lookup],0)),0)</f>
        <v>0</v>
      </c>
      <c r="G569" s="350"/>
      <c r="H569" s="351"/>
      <c r="I569" s="352"/>
      <c r="J56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69" s="311" t="e">
        <f ca="1">INDEX(INDIRECT("Tbl_metadata[Category Table names]"),MATCH(Tbl_Calculator[[#This Row],[Business Area]],INDIRECT("Tbl_metadata[Types]",0)))</f>
        <v>#N/A</v>
      </c>
      <c r="L569" s="311" t="e">
        <f ca="1">INDEX(INDIRECT("Tbl_metadata[FabricType Table names]"),MATCH(Tbl_Calculator[[#This Row],[Business Area]],INDIRECT("Tbl_metadata[Types]",0)))</f>
        <v>#N/A</v>
      </c>
      <c r="M56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69" s="312">
        <f>IFERROR(INDEX(Tbl_AvgPercCotton[Average % Cotton],MATCH(Tbl_Calculator[[#This Row],[% Cotton in Blend
(Estimated Cotton %)]],Tbl_AvgPercCotton[Blends],0)),0)</f>
        <v>0</v>
      </c>
      <c r="O569" s="311" t="str">
        <f>CONCATENATE(Tbl_Calculator[[#This Row],[Product Category]],"|",Tbl_Calculator[[#This Row],[Product]])</f>
        <v>|</v>
      </c>
      <c r="P569" s="310">
        <f ca="1">IF(AND(Tbl_Calculator[[#This Row],[Number 
Purchased or Sold
(Individual item)]]&gt;0,Tbl_Calculator[[#This Row],[Weight of Cotton Fibre
(Kg)]]=0),0,1)</f>
        <v>1</v>
      </c>
    </row>
    <row r="570" spans="2:16">
      <c r="B570" s="343"/>
      <c r="C570" s="343"/>
      <c r="D570" s="343"/>
      <c r="E570" s="343"/>
      <c r="F570" s="344">
        <f>IFERROR(INDEX(Tbl_ProductList[Product Weight (g)],MATCH(Tbl_Calculator[[#This Row],[Weight Lookup]],Tbl_ProductList[Product Weight Lookup],0)),0)</f>
        <v>0</v>
      </c>
      <c r="G570" s="345"/>
      <c r="H570" s="346"/>
      <c r="I570" s="347"/>
      <c r="J57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70" s="311" t="e">
        <f ca="1">INDEX(INDIRECT("Tbl_metadata[Category Table names]"),MATCH(Tbl_Calculator[[#This Row],[Business Area]],INDIRECT("Tbl_metadata[Types]",0)))</f>
        <v>#N/A</v>
      </c>
      <c r="L570" s="311" t="e">
        <f ca="1">INDEX(INDIRECT("Tbl_metadata[FabricType Table names]"),MATCH(Tbl_Calculator[[#This Row],[Business Area]],INDIRECT("Tbl_metadata[Types]",0)))</f>
        <v>#N/A</v>
      </c>
      <c r="M57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70" s="312">
        <f>IFERROR(INDEX(Tbl_AvgPercCotton[Average % Cotton],MATCH(Tbl_Calculator[[#This Row],[% Cotton in Blend
(Estimated Cotton %)]],Tbl_AvgPercCotton[Blends],0)),0)</f>
        <v>0</v>
      </c>
      <c r="O570" s="311" t="str">
        <f>CONCATENATE(Tbl_Calculator[[#This Row],[Product Category]],"|",Tbl_Calculator[[#This Row],[Product]])</f>
        <v>|</v>
      </c>
      <c r="P570" s="310">
        <f ca="1">IF(AND(Tbl_Calculator[[#This Row],[Number 
Purchased or Sold
(Individual item)]]&gt;0,Tbl_Calculator[[#This Row],[Weight of Cotton Fibre
(Kg)]]=0),0,1)</f>
        <v>1</v>
      </c>
    </row>
    <row r="571" spans="2:16">
      <c r="B571" s="348"/>
      <c r="C571" s="348"/>
      <c r="D571" s="348"/>
      <c r="E571" s="348"/>
      <c r="F571" s="349">
        <f>IFERROR(INDEX(Tbl_ProductList[Product Weight (g)],MATCH(Tbl_Calculator[[#This Row],[Weight Lookup]],Tbl_ProductList[Product Weight Lookup],0)),0)</f>
        <v>0</v>
      </c>
      <c r="G571" s="350"/>
      <c r="H571" s="351"/>
      <c r="I571" s="352"/>
      <c r="J57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71" s="311" t="e">
        <f ca="1">INDEX(INDIRECT("Tbl_metadata[Category Table names]"),MATCH(Tbl_Calculator[[#This Row],[Business Area]],INDIRECT("Tbl_metadata[Types]",0)))</f>
        <v>#N/A</v>
      </c>
      <c r="L571" s="311" t="e">
        <f ca="1">INDEX(INDIRECT("Tbl_metadata[FabricType Table names]"),MATCH(Tbl_Calculator[[#This Row],[Business Area]],INDIRECT("Tbl_metadata[Types]",0)))</f>
        <v>#N/A</v>
      </c>
      <c r="M57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71" s="312">
        <f>IFERROR(INDEX(Tbl_AvgPercCotton[Average % Cotton],MATCH(Tbl_Calculator[[#This Row],[% Cotton in Blend
(Estimated Cotton %)]],Tbl_AvgPercCotton[Blends],0)),0)</f>
        <v>0</v>
      </c>
      <c r="O571" s="311" t="str">
        <f>CONCATENATE(Tbl_Calculator[[#This Row],[Product Category]],"|",Tbl_Calculator[[#This Row],[Product]])</f>
        <v>|</v>
      </c>
      <c r="P571" s="310">
        <f ca="1">IF(AND(Tbl_Calculator[[#This Row],[Number 
Purchased or Sold
(Individual item)]]&gt;0,Tbl_Calculator[[#This Row],[Weight of Cotton Fibre
(Kg)]]=0),0,1)</f>
        <v>1</v>
      </c>
    </row>
    <row r="572" spans="2:16">
      <c r="B572" s="343"/>
      <c r="C572" s="343"/>
      <c r="D572" s="343"/>
      <c r="E572" s="343"/>
      <c r="F572" s="344">
        <f>IFERROR(INDEX(Tbl_ProductList[Product Weight (g)],MATCH(Tbl_Calculator[[#This Row],[Weight Lookup]],Tbl_ProductList[Product Weight Lookup],0)),0)</f>
        <v>0</v>
      </c>
      <c r="G572" s="345"/>
      <c r="H572" s="346"/>
      <c r="I572" s="347"/>
      <c r="J57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72" s="311" t="e">
        <f ca="1">INDEX(INDIRECT("Tbl_metadata[Category Table names]"),MATCH(Tbl_Calculator[[#This Row],[Business Area]],INDIRECT("Tbl_metadata[Types]",0)))</f>
        <v>#N/A</v>
      </c>
      <c r="L572" s="311" t="e">
        <f ca="1">INDEX(INDIRECT("Tbl_metadata[FabricType Table names]"),MATCH(Tbl_Calculator[[#This Row],[Business Area]],INDIRECT("Tbl_metadata[Types]",0)))</f>
        <v>#N/A</v>
      </c>
      <c r="M57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72" s="312">
        <f>IFERROR(INDEX(Tbl_AvgPercCotton[Average % Cotton],MATCH(Tbl_Calculator[[#This Row],[% Cotton in Blend
(Estimated Cotton %)]],Tbl_AvgPercCotton[Blends],0)),0)</f>
        <v>0</v>
      </c>
      <c r="O572" s="311" t="str">
        <f>CONCATENATE(Tbl_Calculator[[#This Row],[Product Category]],"|",Tbl_Calculator[[#This Row],[Product]])</f>
        <v>|</v>
      </c>
      <c r="P572" s="310">
        <f ca="1">IF(AND(Tbl_Calculator[[#This Row],[Number 
Purchased or Sold
(Individual item)]]&gt;0,Tbl_Calculator[[#This Row],[Weight of Cotton Fibre
(Kg)]]=0),0,1)</f>
        <v>1</v>
      </c>
    </row>
    <row r="573" spans="2:16">
      <c r="B573" s="348"/>
      <c r="C573" s="348"/>
      <c r="D573" s="348"/>
      <c r="E573" s="348"/>
      <c r="F573" s="349">
        <f>IFERROR(INDEX(Tbl_ProductList[Product Weight (g)],MATCH(Tbl_Calculator[[#This Row],[Weight Lookup]],Tbl_ProductList[Product Weight Lookup],0)),0)</f>
        <v>0</v>
      </c>
      <c r="G573" s="350"/>
      <c r="H573" s="351"/>
      <c r="I573" s="352"/>
      <c r="J57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73" s="311" t="e">
        <f ca="1">INDEX(INDIRECT("Tbl_metadata[Category Table names]"),MATCH(Tbl_Calculator[[#This Row],[Business Area]],INDIRECT("Tbl_metadata[Types]",0)))</f>
        <v>#N/A</v>
      </c>
      <c r="L573" s="311" t="e">
        <f ca="1">INDEX(INDIRECT("Tbl_metadata[FabricType Table names]"),MATCH(Tbl_Calculator[[#This Row],[Business Area]],INDIRECT("Tbl_metadata[Types]",0)))</f>
        <v>#N/A</v>
      </c>
      <c r="M57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73" s="312">
        <f>IFERROR(INDEX(Tbl_AvgPercCotton[Average % Cotton],MATCH(Tbl_Calculator[[#This Row],[% Cotton in Blend
(Estimated Cotton %)]],Tbl_AvgPercCotton[Blends],0)),0)</f>
        <v>0</v>
      </c>
      <c r="O573" s="311" t="str">
        <f>CONCATENATE(Tbl_Calculator[[#This Row],[Product Category]],"|",Tbl_Calculator[[#This Row],[Product]])</f>
        <v>|</v>
      </c>
      <c r="P573" s="310">
        <f ca="1">IF(AND(Tbl_Calculator[[#This Row],[Number 
Purchased or Sold
(Individual item)]]&gt;0,Tbl_Calculator[[#This Row],[Weight of Cotton Fibre
(Kg)]]=0),0,1)</f>
        <v>1</v>
      </c>
    </row>
    <row r="574" spans="2:16">
      <c r="B574" s="343"/>
      <c r="C574" s="343"/>
      <c r="D574" s="343"/>
      <c r="E574" s="343"/>
      <c r="F574" s="344">
        <f>IFERROR(INDEX(Tbl_ProductList[Product Weight (g)],MATCH(Tbl_Calculator[[#This Row],[Weight Lookup]],Tbl_ProductList[Product Weight Lookup],0)),0)</f>
        <v>0</v>
      </c>
      <c r="G574" s="345"/>
      <c r="H574" s="346"/>
      <c r="I574" s="347"/>
      <c r="J57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74" s="311" t="e">
        <f ca="1">INDEX(INDIRECT("Tbl_metadata[Category Table names]"),MATCH(Tbl_Calculator[[#This Row],[Business Area]],INDIRECT("Tbl_metadata[Types]",0)))</f>
        <v>#N/A</v>
      </c>
      <c r="L574" s="311" t="e">
        <f ca="1">INDEX(INDIRECT("Tbl_metadata[FabricType Table names]"),MATCH(Tbl_Calculator[[#This Row],[Business Area]],INDIRECT("Tbl_metadata[Types]",0)))</f>
        <v>#N/A</v>
      </c>
      <c r="M57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74" s="312">
        <f>IFERROR(INDEX(Tbl_AvgPercCotton[Average % Cotton],MATCH(Tbl_Calculator[[#This Row],[% Cotton in Blend
(Estimated Cotton %)]],Tbl_AvgPercCotton[Blends],0)),0)</f>
        <v>0</v>
      </c>
      <c r="O574" s="311" t="str">
        <f>CONCATENATE(Tbl_Calculator[[#This Row],[Product Category]],"|",Tbl_Calculator[[#This Row],[Product]])</f>
        <v>|</v>
      </c>
      <c r="P574" s="310">
        <f ca="1">IF(AND(Tbl_Calculator[[#This Row],[Number 
Purchased or Sold
(Individual item)]]&gt;0,Tbl_Calculator[[#This Row],[Weight of Cotton Fibre
(Kg)]]=0),0,1)</f>
        <v>1</v>
      </c>
    </row>
    <row r="575" spans="2:16">
      <c r="B575" s="348"/>
      <c r="C575" s="348"/>
      <c r="D575" s="348"/>
      <c r="E575" s="348"/>
      <c r="F575" s="349">
        <f>IFERROR(INDEX(Tbl_ProductList[Product Weight (g)],MATCH(Tbl_Calculator[[#This Row],[Weight Lookup]],Tbl_ProductList[Product Weight Lookup],0)),0)</f>
        <v>0</v>
      </c>
      <c r="G575" s="350"/>
      <c r="H575" s="351"/>
      <c r="I575" s="352"/>
      <c r="J57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75" s="311" t="e">
        <f ca="1">INDEX(INDIRECT("Tbl_metadata[Category Table names]"),MATCH(Tbl_Calculator[[#This Row],[Business Area]],INDIRECT("Tbl_metadata[Types]",0)))</f>
        <v>#N/A</v>
      </c>
      <c r="L575" s="311" t="e">
        <f ca="1">INDEX(INDIRECT("Tbl_metadata[FabricType Table names]"),MATCH(Tbl_Calculator[[#This Row],[Business Area]],INDIRECT("Tbl_metadata[Types]",0)))</f>
        <v>#N/A</v>
      </c>
      <c r="M57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75" s="312">
        <f>IFERROR(INDEX(Tbl_AvgPercCotton[Average % Cotton],MATCH(Tbl_Calculator[[#This Row],[% Cotton in Blend
(Estimated Cotton %)]],Tbl_AvgPercCotton[Blends],0)),0)</f>
        <v>0</v>
      </c>
      <c r="O575" s="311" t="str">
        <f>CONCATENATE(Tbl_Calculator[[#This Row],[Product Category]],"|",Tbl_Calculator[[#This Row],[Product]])</f>
        <v>|</v>
      </c>
      <c r="P575" s="310">
        <f ca="1">IF(AND(Tbl_Calculator[[#This Row],[Number 
Purchased or Sold
(Individual item)]]&gt;0,Tbl_Calculator[[#This Row],[Weight of Cotton Fibre
(Kg)]]=0),0,1)</f>
        <v>1</v>
      </c>
    </row>
    <row r="576" spans="2:16">
      <c r="B576" s="343"/>
      <c r="C576" s="343"/>
      <c r="D576" s="343"/>
      <c r="E576" s="343"/>
      <c r="F576" s="344">
        <f>IFERROR(INDEX(Tbl_ProductList[Product Weight (g)],MATCH(Tbl_Calculator[[#This Row],[Weight Lookup]],Tbl_ProductList[Product Weight Lookup],0)),0)</f>
        <v>0</v>
      </c>
      <c r="G576" s="345"/>
      <c r="H576" s="346"/>
      <c r="I576" s="347"/>
      <c r="J57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76" s="311" t="e">
        <f ca="1">INDEX(INDIRECT("Tbl_metadata[Category Table names]"),MATCH(Tbl_Calculator[[#This Row],[Business Area]],INDIRECT("Tbl_metadata[Types]",0)))</f>
        <v>#N/A</v>
      </c>
      <c r="L576" s="311" t="e">
        <f ca="1">INDEX(INDIRECT("Tbl_metadata[FabricType Table names]"),MATCH(Tbl_Calculator[[#This Row],[Business Area]],INDIRECT("Tbl_metadata[Types]",0)))</f>
        <v>#N/A</v>
      </c>
      <c r="M57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76" s="312">
        <f>IFERROR(INDEX(Tbl_AvgPercCotton[Average % Cotton],MATCH(Tbl_Calculator[[#This Row],[% Cotton in Blend
(Estimated Cotton %)]],Tbl_AvgPercCotton[Blends],0)),0)</f>
        <v>0</v>
      </c>
      <c r="O576" s="311" t="str">
        <f>CONCATENATE(Tbl_Calculator[[#This Row],[Product Category]],"|",Tbl_Calculator[[#This Row],[Product]])</f>
        <v>|</v>
      </c>
      <c r="P576" s="310">
        <f ca="1">IF(AND(Tbl_Calculator[[#This Row],[Number 
Purchased or Sold
(Individual item)]]&gt;0,Tbl_Calculator[[#This Row],[Weight of Cotton Fibre
(Kg)]]=0),0,1)</f>
        <v>1</v>
      </c>
    </row>
    <row r="577" spans="2:16">
      <c r="B577" s="348"/>
      <c r="C577" s="348"/>
      <c r="D577" s="348"/>
      <c r="E577" s="348"/>
      <c r="F577" s="349">
        <f>IFERROR(INDEX(Tbl_ProductList[Product Weight (g)],MATCH(Tbl_Calculator[[#This Row],[Weight Lookup]],Tbl_ProductList[Product Weight Lookup],0)),0)</f>
        <v>0</v>
      </c>
      <c r="G577" s="350"/>
      <c r="H577" s="351"/>
      <c r="I577" s="352"/>
      <c r="J57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77" s="311" t="e">
        <f ca="1">INDEX(INDIRECT("Tbl_metadata[Category Table names]"),MATCH(Tbl_Calculator[[#This Row],[Business Area]],INDIRECT("Tbl_metadata[Types]",0)))</f>
        <v>#N/A</v>
      </c>
      <c r="L577" s="311" t="e">
        <f ca="1">INDEX(INDIRECT("Tbl_metadata[FabricType Table names]"),MATCH(Tbl_Calculator[[#This Row],[Business Area]],INDIRECT("Tbl_metadata[Types]",0)))</f>
        <v>#N/A</v>
      </c>
      <c r="M57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77" s="312">
        <f>IFERROR(INDEX(Tbl_AvgPercCotton[Average % Cotton],MATCH(Tbl_Calculator[[#This Row],[% Cotton in Blend
(Estimated Cotton %)]],Tbl_AvgPercCotton[Blends],0)),0)</f>
        <v>0</v>
      </c>
      <c r="O577" s="311" t="str">
        <f>CONCATENATE(Tbl_Calculator[[#This Row],[Product Category]],"|",Tbl_Calculator[[#This Row],[Product]])</f>
        <v>|</v>
      </c>
      <c r="P577" s="310">
        <f ca="1">IF(AND(Tbl_Calculator[[#This Row],[Number 
Purchased or Sold
(Individual item)]]&gt;0,Tbl_Calculator[[#This Row],[Weight of Cotton Fibre
(Kg)]]=0),0,1)</f>
        <v>1</v>
      </c>
    </row>
    <row r="578" spans="2:16">
      <c r="B578" s="343"/>
      <c r="C578" s="343"/>
      <c r="D578" s="343"/>
      <c r="E578" s="343"/>
      <c r="F578" s="344">
        <f>IFERROR(INDEX(Tbl_ProductList[Product Weight (g)],MATCH(Tbl_Calculator[[#This Row],[Weight Lookup]],Tbl_ProductList[Product Weight Lookup],0)),0)</f>
        <v>0</v>
      </c>
      <c r="G578" s="345"/>
      <c r="H578" s="346"/>
      <c r="I578" s="347"/>
      <c r="J57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78" s="311" t="e">
        <f ca="1">INDEX(INDIRECT("Tbl_metadata[Category Table names]"),MATCH(Tbl_Calculator[[#This Row],[Business Area]],INDIRECT("Tbl_metadata[Types]",0)))</f>
        <v>#N/A</v>
      </c>
      <c r="L578" s="311" t="e">
        <f ca="1">INDEX(INDIRECT("Tbl_metadata[FabricType Table names]"),MATCH(Tbl_Calculator[[#This Row],[Business Area]],INDIRECT("Tbl_metadata[Types]",0)))</f>
        <v>#N/A</v>
      </c>
      <c r="M57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78" s="312">
        <f>IFERROR(INDEX(Tbl_AvgPercCotton[Average % Cotton],MATCH(Tbl_Calculator[[#This Row],[% Cotton in Blend
(Estimated Cotton %)]],Tbl_AvgPercCotton[Blends],0)),0)</f>
        <v>0</v>
      </c>
      <c r="O578" s="311" t="str">
        <f>CONCATENATE(Tbl_Calculator[[#This Row],[Product Category]],"|",Tbl_Calculator[[#This Row],[Product]])</f>
        <v>|</v>
      </c>
      <c r="P578" s="310">
        <f ca="1">IF(AND(Tbl_Calculator[[#This Row],[Number 
Purchased or Sold
(Individual item)]]&gt;0,Tbl_Calculator[[#This Row],[Weight of Cotton Fibre
(Kg)]]=0),0,1)</f>
        <v>1</v>
      </c>
    </row>
    <row r="579" spans="2:16">
      <c r="B579" s="348"/>
      <c r="C579" s="348"/>
      <c r="D579" s="348"/>
      <c r="E579" s="348"/>
      <c r="F579" s="349">
        <f>IFERROR(INDEX(Tbl_ProductList[Product Weight (g)],MATCH(Tbl_Calculator[[#This Row],[Weight Lookup]],Tbl_ProductList[Product Weight Lookup],0)),0)</f>
        <v>0</v>
      </c>
      <c r="G579" s="350"/>
      <c r="H579" s="351"/>
      <c r="I579" s="352"/>
      <c r="J57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79" s="311" t="e">
        <f ca="1">INDEX(INDIRECT("Tbl_metadata[Category Table names]"),MATCH(Tbl_Calculator[[#This Row],[Business Area]],INDIRECT("Tbl_metadata[Types]",0)))</f>
        <v>#N/A</v>
      </c>
      <c r="L579" s="311" t="e">
        <f ca="1">INDEX(INDIRECT("Tbl_metadata[FabricType Table names]"),MATCH(Tbl_Calculator[[#This Row],[Business Area]],INDIRECT("Tbl_metadata[Types]",0)))</f>
        <v>#N/A</v>
      </c>
      <c r="M57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79" s="312">
        <f>IFERROR(INDEX(Tbl_AvgPercCotton[Average % Cotton],MATCH(Tbl_Calculator[[#This Row],[% Cotton in Blend
(Estimated Cotton %)]],Tbl_AvgPercCotton[Blends],0)),0)</f>
        <v>0</v>
      </c>
      <c r="O579" s="311" t="str">
        <f>CONCATENATE(Tbl_Calculator[[#This Row],[Product Category]],"|",Tbl_Calculator[[#This Row],[Product]])</f>
        <v>|</v>
      </c>
      <c r="P579" s="310">
        <f ca="1">IF(AND(Tbl_Calculator[[#This Row],[Number 
Purchased or Sold
(Individual item)]]&gt;0,Tbl_Calculator[[#This Row],[Weight of Cotton Fibre
(Kg)]]=0),0,1)</f>
        <v>1</v>
      </c>
    </row>
    <row r="580" spans="2:16">
      <c r="B580" s="343"/>
      <c r="C580" s="343"/>
      <c r="D580" s="343"/>
      <c r="E580" s="343"/>
      <c r="F580" s="344">
        <f>IFERROR(INDEX(Tbl_ProductList[Product Weight (g)],MATCH(Tbl_Calculator[[#This Row],[Weight Lookup]],Tbl_ProductList[Product Weight Lookup],0)),0)</f>
        <v>0</v>
      </c>
      <c r="G580" s="345"/>
      <c r="H580" s="346"/>
      <c r="I580" s="347"/>
      <c r="J58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80" s="311" t="e">
        <f ca="1">INDEX(INDIRECT("Tbl_metadata[Category Table names]"),MATCH(Tbl_Calculator[[#This Row],[Business Area]],INDIRECT("Tbl_metadata[Types]",0)))</f>
        <v>#N/A</v>
      </c>
      <c r="L580" s="311" t="e">
        <f ca="1">INDEX(INDIRECT("Tbl_metadata[FabricType Table names]"),MATCH(Tbl_Calculator[[#This Row],[Business Area]],INDIRECT("Tbl_metadata[Types]",0)))</f>
        <v>#N/A</v>
      </c>
      <c r="M58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80" s="312">
        <f>IFERROR(INDEX(Tbl_AvgPercCotton[Average % Cotton],MATCH(Tbl_Calculator[[#This Row],[% Cotton in Blend
(Estimated Cotton %)]],Tbl_AvgPercCotton[Blends],0)),0)</f>
        <v>0</v>
      </c>
      <c r="O580" s="311" t="str">
        <f>CONCATENATE(Tbl_Calculator[[#This Row],[Product Category]],"|",Tbl_Calculator[[#This Row],[Product]])</f>
        <v>|</v>
      </c>
      <c r="P580" s="310">
        <f ca="1">IF(AND(Tbl_Calculator[[#This Row],[Number 
Purchased or Sold
(Individual item)]]&gt;0,Tbl_Calculator[[#This Row],[Weight of Cotton Fibre
(Kg)]]=0),0,1)</f>
        <v>1</v>
      </c>
    </row>
    <row r="581" spans="2:16">
      <c r="B581" s="348"/>
      <c r="C581" s="348"/>
      <c r="D581" s="348"/>
      <c r="E581" s="348"/>
      <c r="F581" s="349">
        <f>IFERROR(INDEX(Tbl_ProductList[Product Weight (g)],MATCH(Tbl_Calculator[[#This Row],[Weight Lookup]],Tbl_ProductList[Product Weight Lookup],0)),0)</f>
        <v>0</v>
      </c>
      <c r="G581" s="350"/>
      <c r="H581" s="351"/>
      <c r="I581" s="352"/>
      <c r="J58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81" s="311" t="e">
        <f ca="1">INDEX(INDIRECT("Tbl_metadata[Category Table names]"),MATCH(Tbl_Calculator[[#This Row],[Business Area]],INDIRECT("Tbl_metadata[Types]",0)))</f>
        <v>#N/A</v>
      </c>
      <c r="L581" s="311" t="e">
        <f ca="1">INDEX(INDIRECT("Tbl_metadata[FabricType Table names]"),MATCH(Tbl_Calculator[[#This Row],[Business Area]],INDIRECT("Tbl_metadata[Types]",0)))</f>
        <v>#N/A</v>
      </c>
      <c r="M58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81" s="312">
        <f>IFERROR(INDEX(Tbl_AvgPercCotton[Average % Cotton],MATCH(Tbl_Calculator[[#This Row],[% Cotton in Blend
(Estimated Cotton %)]],Tbl_AvgPercCotton[Blends],0)),0)</f>
        <v>0</v>
      </c>
      <c r="O581" s="311" t="str">
        <f>CONCATENATE(Tbl_Calculator[[#This Row],[Product Category]],"|",Tbl_Calculator[[#This Row],[Product]])</f>
        <v>|</v>
      </c>
      <c r="P581" s="310">
        <f ca="1">IF(AND(Tbl_Calculator[[#This Row],[Number 
Purchased or Sold
(Individual item)]]&gt;0,Tbl_Calculator[[#This Row],[Weight of Cotton Fibre
(Kg)]]=0),0,1)</f>
        <v>1</v>
      </c>
    </row>
    <row r="582" spans="2:16">
      <c r="B582" s="343"/>
      <c r="C582" s="343"/>
      <c r="D582" s="343"/>
      <c r="E582" s="343"/>
      <c r="F582" s="344">
        <f>IFERROR(INDEX(Tbl_ProductList[Product Weight (g)],MATCH(Tbl_Calculator[[#This Row],[Weight Lookup]],Tbl_ProductList[Product Weight Lookup],0)),0)</f>
        <v>0</v>
      </c>
      <c r="G582" s="345"/>
      <c r="H582" s="346"/>
      <c r="I582" s="347"/>
      <c r="J58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82" s="311" t="e">
        <f ca="1">INDEX(INDIRECT("Tbl_metadata[Category Table names]"),MATCH(Tbl_Calculator[[#This Row],[Business Area]],INDIRECT("Tbl_metadata[Types]",0)))</f>
        <v>#N/A</v>
      </c>
      <c r="L582" s="311" t="e">
        <f ca="1">INDEX(INDIRECT("Tbl_metadata[FabricType Table names]"),MATCH(Tbl_Calculator[[#This Row],[Business Area]],INDIRECT("Tbl_metadata[Types]",0)))</f>
        <v>#N/A</v>
      </c>
      <c r="M58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82" s="312">
        <f>IFERROR(INDEX(Tbl_AvgPercCotton[Average % Cotton],MATCH(Tbl_Calculator[[#This Row],[% Cotton in Blend
(Estimated Cotton %)]],Tbl_AvgPercCotton[Blends],0)),0)</f>
        <v>0</v>
      </c>
      <c r="O582" s="311" t="str">
        <f>CONCATENATE(Tbl_Calculator[[#This Row],[Product Category]],"|",Tbl_Calculator[[#This Row],[Product]])</f>
        <v>|</v>
      </c>
      <c r="P582" s="310">
        <f ca="1">IF(AND(Tbl_Calculator[[#This Row],[Number 
Purchased or Sold
(Individual item)]]&gt;0,Tbl_Calculator[[#This Row],[Weight of Cotton Fibre
(Kg)]]=0),0,1)</f>
        <v>1</v>
      </c>
    </row>
    <row r="583" spans="2:16">
      <c r="B583" s="348"/>
      <c r="C583" s="348"/>
      <c r="D583" s="348"/>
      <c r="E583" s="348"/>
      <c r="F583" s="349">
        <f>IFERROR(INDEX(Tbl_ProductList[Product Weight (g)],MATCH(Tbl_Calculator[[#This Row],[Weight Lookup]],Tbl_ProductList[Product Weight Lookup],0)),0)</f>
        <v>0</v>
      </c>
      <c r="G583" s="350"/>
      <c r="H583" s="351"/>
      <c r="I583" s="352"/>
      <c r="J58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83" s="311" t="e">
        <f ca="1">INDEX(INDIRECT("Tbl_metadata[Category Table names]"),MATCH(Tbl_Calculator[[#This Row],[Business Area]],INDIRECT("Tbl_metadata[Types]",0)))</f>
        <v>#N/A</v>
      </c>
      <c r="L583" s="311" t="e">
        <f ca="1">INDEX(INDIRECT("Tbl_metadata[FabricType Table names]"),MATCH(Tbl_Calculator[[#This Row],[Business Area]],INDIRECT("Tbl_metadata[Types]",0)))</f>
        <v>#N/A</v>
      </c>
      <c r="M58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83" s="312">
        <f>IFERROR(INDEX(Tbl_AvgPercCotton[Average % Cotton],MATCH(Tbl_Calculator[[#This Row],[% Cotton in Blend
(Estimated Cotton %)]],Tbl_AvgPercCotton[Blends],0)),0)</f>
        <v>0</v>
      </c>
      <c r="O583" s="311" t="str">
        <f>CONCATENATE(Tbl_Calculator[[#This Row],[Product Category]],"|",Tbl_Calculator[[#This Row],[Product]])</f>
        <v>|</v>
      </c>
      <c r="P583" s="310">
        <f ca="1">IF(AND(Tbl_Calculator[[#This Row],[Number 
Purchased or Sold
(Individual item)]]&gt;0,Tbl_Calculator[[#This Row],[Weight of Cotton Fibre
(Kg)]]=0),0,1)</f>
        <v>1</v>
      </c>
    </row>
    <row r="584" spans="2:16">
      <c r="B584" s="343"/>
      <c r="C584" s="343"/>
      <c r="D584" s="343"/>
      <c r="E584" s="343"/>
      <c r="F584" s="344">
        <f>IFERROR(INDEX(Tbl_ProductList[Product Weight (g)],MATCH(Tbl_Calculator[[#This Row],[Weight Lookup]],Tbl_ProductList[Product Weight Lookup],0)),0)</f>
        <v>0</v>
      </c>
      <c r="G584" s="345"/>
      <c r="H584" s="346"/>
      <c r="I584" s="347"/>
      <c r="J58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84" s="311" t="e">
        <f ca="1">INDEX(INDIRECT("Tbl_metadata[Category Table names]"),MATCH(Tbl_Calculator[[#This Row],[Business Area]],INDIRECT("Tbl_metadata[Types]",0)))</f>
        <v>#N/A</v>
      </c>
      <c r="L584" s="311" t="e">
        <f ca="1">INDEX(INDIRECT("Tbl_metadata[FabricType Table names]"),MATCH(Tbl_Calculator[[#This Row],[Business Area]],INDIRECT("Tbl_metadata[Types]",0)))</f>
        <v>#N/A</v>
      </c>
      <c r="M58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84" s="312">
        <f>IFERROR(INDEX(Tbl_AvgPercCotton[Average % Cotton],MATCH(Tbl_Calculator[[#This Row],[% Cotton in Blend
(Estimated Cotton %)]],Tbl_AvgPercCotton[Blends],0)),0)</f>
        <v>0</v>
      </c>
      <c r="O584" s="311" t="str">
        <f>CONCATENATE(Tbl_Calculator[[#This Row],[Product Category]],"|",Tbl_Calculator[[#This Row],[Product]])</f>
        <v>|</v>
      </c>
      <c r="P584" s="310">
        <f ca="1">IF(AND(Tbl_Calculator[[#This Row],[Number 
Purchased or Sold
(Individual item)]]&gt;0,Tbl_Calculator[[#This Row],[Weight of Cotton Fibre
(Kg)]]=0),0,1)</f>
        <v>1</v>
      </c>
    </row>
    <row r="585" spans="2:16">
      <c r="B585" s="348"/>
      <c r="C585" s="348"/>
      <c r="D585" s="348"/>
      <c r="E585" s="348"/>
      <c r="F585" s="349">
        <f>IFERROR(INDEX(Tbl_ProductList[Product Weight (g)],MATCH(Tbl_Calculator[[#This Row],[Weight Lookup]],Tbl_ProductList[Product Weight Lookup],0)),0)</f>
        <v>0</v>
      </c>
      <c r="G585" s="350"/>
      <c r="H585" s="351"/>
      <c r="I585" s="352"/>
      <c r="J58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85" s="311" t="e">
        <f ca="1">INDEX(INDIRECT("Tbl_metadata[Category Table names]"),MATCH(Tbl_Calculator[[#This Row],[Business Area]],INDIRECT("Tbl_metadata[Types]",0)))</f>
        <v>#N/A</v>
      </c>
      <c r="L585" s="311" t="e">
        <f ca="1">INDEX(INDIRECT("Tbl_metadata[FabricType Table names]"),MATCH(Tbl_Calculator[[#This Row],[Business Area]],INDIRECT("Tbl_metadata[Types]",0)))</f>
        <v>#N/A</v>
      </c>
      <c r="M58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85" s="312">
        <f>IFERROR(INDEX(Tbl_AvgPercCotton[Average % Cotton],MATCH(Tbl_Calculator[[#This Row],[% Cotton in Blend
(Estimated Cotton %)]],Tbl_AvgPercCotton[Blends],0)),0)</f>
        <v>0</v>
      </c>
      <c r="O585" s="311" t="str">
        <f>CONCATENATE(Tbl_Calculator[[#This Row],[Product Category]],"|",Tbl_Calculator[[#This Row],[Product]])</f>
        <v>|</v>
      </c>
      <c r="P585" s="310">
        <f ca="1">IF(AND(Tbl_Calculator[[#This Row],[Number 
Purchased or Sold
(Individual item)]]&gt;0,Tbl_Calculator[[#This Row],[Weight of Cotton Fibre
(Kg)]]=0),0,1)</f>
        <v>1</v>
      </c>
    </row>
    <row r="586" spans="2:16">
      <c r="B586" s="343"/>
      <c r="C586" s="343"/>
      <c r="D586" s="343"/>
      <c r="E586" s="343"/>
      <c r="F586" s="344">
        <f>IFERROR(INDEX(Tbl_ProductList[Product Weight (g)],MATCH(Tbl_Calculator[[#This Row],[Weight Lookup]],Tbl_ProductList[Product Weight Lookup],0)),0)</f>
        <v>0</v>
      </c>
      <c r="G586" s="345"/>
      <c r="H586" s="346"/>
      <c r="I586" s="347"/>
      <c r="J58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86" s="311" t="e">
        <f ca="1">INDEX(INDIRECT("Tbl_metadata[Category Table names]"),MATCH(Tbl_Calculator[[#This Row],[Business Area]],INDIRECT("Tbl_metadata[Types]",0)))</f>
        <v>#N/A</v>
      </c>
      <c r="L586" s="311" t="e">
        <f ca="1">INDEX(INDIRECT("Tbl_metadata[FabricType Table names]"),MATCH(Tbl_Calculator[[#This Row],[Business Area]],INDIRECT("Tbl_metadata[Types]",0)))</f>
        <v>#N/A</v>
      </c>
      <c r="M58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86" s="312">
        <f>IFERROR(INDEX(Tbl_AvgPercCotton[Average % Cotton],MATCH(Tbl_Calculator[[#This Row],[% Cotton in Blend
(Estimated Cotton %)]],Tbl_AvgPercCotton[Blends],0)),0)</f>
        <v>0</v>
      </c>
      <c r="O586" s="311" t="str">
        <f>CONCATENATE(Tbl_Calculator[[#This Row],[Product Category]],"|",Tbl_Calculator[[#This Row],[Product]])</f>
        <v>|</v>
      </c>
      <c r="P586" s="310">
        <f ca="1">IF(AND(Tbl_Calculator[[#This Row],[Number 
Purchased or Sold
(Individual item)]]&gt;0,Tbl_Calculator[[#This Row],[Weight of Cotton Fibre
(Kg)]]=0),0,1)</f>
        <v>1</v>
      </c>
    </row>
    <row r="587" spans="2:16">
      <c r="B587" s="348"/>
      <c r="C587" s="348"/>
      <c r="D587" s="348"/>
      <c r="E587" s="348"/>
      <c r="F587" s="349">
        <f>IFERROR(INDEX(Tbl_ProductList[Product Weight (g)],MATCH(Tbl_Calculator[[#This Row],[Weight Lookup]],Tbl_ProductList[Product Weight Lookup],0)),0)</f>
        <v>0</v>
      </c>
      <c r="G587" s="350"/>
      <c r="H587" s="351"/>
      <c r="I587" s="352"/>
      <c r="J58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87" s="311" t="e">
        <f ca="1">INDEX(INDIRECT("Tbl_metadata[Category Table names]"),MATCH(Tbl_Calculator[[#This Row],[Business Area]],INDIRECT("Tbl_metadata[Types]",0)))</f>
        <v>#N/A</v>
      </c>
      <c r="L587" s="311" t="e">
        <f ca="1">INDEX(INDIRECT("Tbl_metadata[FabricType Table names]"),MATCH(Tbl_Calculator[[#This Row],[Business Area]],INDIRECT("Tbl_metadata[Types]",0)))</f>
        <v>#N/A</v>
      </c>
      <c r="M58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87" s="312">
        <f>IFERROR(INDEX(Tbl_AvgPercCotton[Average % Cotton],MATCH(Tbl_Calculator[[#This Row],[% Cotton in Blend
(Estimated Cotton %)]],Tbl_AvgPercCotton[Blends],0)),0)</f>
        <v>0</v>
      </c>
      <c r="O587" s="311" t="str">
        <f>CONCATENATE(Tbl_Calculator[[#This Row],[Product Category]],"|",Tbl_Calculator[[#This Row],[Product]])</f>
        <v>|</v>
      </c>
      <c r="P587" s="310">
        <f ca="1">IF(AND(Tbl_Calculator[[#This Row],[Number 
Purchased or Sold
(Individual item)]]&gt;0,Tbl_Calculator[[#This Row],[Weight of Cotton Fibre
(Kg)]]=0),0,1)</f>
        <v>1</v>
      </c>
    </row>
    <row r="588" spans="2:16">
      <c r="B588" s="343"/>
      <c r="C588" s="343"/>
      <c r="D588" s="343"/>
      <c r="E588" s="343"/>
      <c r="F588" s="344">
        <f>IFERROR(INDEX(Tbl_ProductList[Product Weight (g)],MATCH(Tbl_Calculator[[#This Row],[Weight Lookup]],Tbl_ProductList[Product Weight Lookup],0)),0)</f>
        <v>0</v>
      </c>
      <c r="G588" s="345"/>
      <c r="H588" s="346"/>
      <c r="I588" s="347"/>
      <c r="J58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88" s="311" t="e">
        <f ca="1">INDEX(INDIRECT("Tbl_metadata[Category Table names]"),MATCH(Tbl_Calculator[[#This Row],[Business Area]],INDIRECT("Tbl_metadata[Types]",0)))</f>
        <v>#N/A</v>
      </c>
      <c r="L588" s="311" t="e">
        <f ca="1">INDEX(INDIRECT("Tbl_metadata[FabricType Table names]"),MATCH(Tbl_Calculator[[#This Row],[Business Area]],INDIRECT("Tbl_metadata[Types]",0)))</f>
        <v>#N/A</v>
      </c>
      <c r="M58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88" s="312">
        <f>IFERROR(INDEX(Tbl_AvgPercCotton[Average % Cotton],MATCH(Tbl_Calculator[[#This Row],[% Cotton in Blend
(Estimated Cotton %)]],Tbl_AvgPercCotton[Blends],0)),0)</f>
        <v>0</v>
      </c>
      <c r="O588" s="311" t="str">
        <f>CONCATENATE(Tbl_Calculator[[#This Row],[Product Category]],"|",Tbl_Calculator[[#This Row],[Product]])</f>
        <v>|</v>
      </c>
      <c r="P588" s="310">
        <f ca="1">IF(AND(Tbl_Calculator[[#This Row],[Number 
Purchased or Sold
(Individual item)]]&gt;0,Tbl_Calculator[[#This Row],[Weight of Cotton Fibre
(Kg)]]=0),0,1)</f>
        <v>1</v>
      </c>
    </row>
    <row r="589" spans="2:16">
      <c r="B589" s="348"/>
      <c r="C589" s="348"/>
      <c r="D589" s="348"/>
      <c r="E589" s="348"/>
      <c r="F589" s="349">
        <f>IFERROR(INDEX(Tbl_ProductList[Product Weight (g)],MATCH(Tbl_Calculator[[#This Row],[Weight Lookup]],Tbl_ProductList[Product Weight Lookup],0)),0)</f>
        <v>0</v>
      </c>
      <c r="G589" s="350"/>
      <c r="H589" s="351"/>
      <c r="I589" s="352"/>
      <c r="J58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89" s="311" t="e">
        <f ca="1">INDEX(INDIRECT("Tbl_metadata[Category Table names]"),MATCH(Tbl_Calculator[[#This Row],[Business Area]],INDIRECT("Tbl_metadata[Types]",0)))</f>
        <v>#N/A</v>
      </c>
      <c r="L589" s="311" t="e">
        <f ca="1">INDEX(INDIRECT("Tbl_metadata[FabricType Table names]"),MATCH(Tbl_Calculator[[#This Row],[Business Area]],INDIRECT("Tbl_metadata[Types]",0)))</f>
        <v>#N/A</v>
      </c>
      <c r="M58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89" s="312">
        <f>IFERROR(INDEX(Tbl_AvgPercCotton[Average % Cotton],MATCH(Tbl_Calculator[[#This Row],[% Cotton in Blend
(Estimated Cotton %)]],Tbl_AvgPercCotton[Blends],0)),0)</f>
        <v>0</v>
      </c>
      <c r="O589" s="311" t="str">
        <f>CONCATENATE(Tbl_Calculator[[#This Row],[Product Category]],"|",Tbl_Calculator[[#This Row],[Product]])</f>
        <v>|</v>
      </c>
      <c r="P589" s="310">
        <f ca="1">IF(AND(Tbl_Calculator[[#This Row],[Number 
Purchased or Sold
(Individual item)]]&gt;0,Tbl_Calculator[[#This Row],[Weight of Cotton Fibre
(Kg)]]=0),0,1)</f>
        <v>1</v>
      </c>
    </row>
    <row r="590" spans="2:16">
      <c r="B590" s="343"/>
      <c r="C590" s="343"/>
      <c r="D590" s="343"/>
      <c r="E590" s="343"/>
      <c r="F590" s="344">
        <f>IFERROR(INDEX(Tbl_ProductList[Product Weight (g)],MATCH(Tbl_Calculator[[#This Row],[Weight Lookup]],Tbl_ProductList[Product Weight Lookup],0)),0)</f>
        <v>0</v>
      </c>
      <c r="G590" s="345"/>
      <c r="H590" s="346"/>
      <c r="I590" s="347"/>
      <c r="J59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90" s="311" t="e">
        <f ca="1">INDEX(INDIRECT("Tbl_metadata[Category Table names]"),MATCH(Tbl_Calculator[[#This Row],[Business Area]],INDIRECT("Tbl_metadata[Types]",0)))</f>
        <v>#N/A</v>
      </c>
      <c r="L590" s="311" t="e">
        <f ca="1">INDEX(INDIRECT("Tbl_metadata[FabricType Table names]"),MATCH(Tbl_Calculator[[#This Row],[Business Area]],INDIRECT("Tbl_metadata[Types]",0)))</f>
        <v>#N/A</v>
      </c>
      <c r="M59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90" s="312">
        <f>IFERROR(INDEX(Tbl_AvgPercCotton[Average % Cotton],MATCH(Tbl_Calculator[[#This Row],[% Cotton in Blend
(Estimated Cotton %)]],Tbl_AvgPercCotton[Blends],0)),0)</f>
        <v>0</v>
      </c>
      <c r="O590" s="311" t="str">
        <f>CONCATENATE(Tbl_Calculator[[#This Row],[Product Category]],"|",Tbl_Calculator[[#This Row],[Product]])</f>
        <v>|</v>
      </c>
      <c r="P590" s="310">
        <f ca="1">IF(AND(Tbl_Calculator[[#This Row],[Number 
Purchased or Sold
(Individual item)]]&gt;0,Tbl_Calculator[[#This Row],[Weight of Cotton Fibre
(Kg)]]=0),0,1)</f>
        <v>1</v>
      </c>
    </row>
    <row r="591" spans="2:16">
      <c r="B591" s="348"/>
      <c r="C591" s="348"/>
      <c r="D591" s="348"/>
      <c r="E591" s="348"/>
      <c r="F591" s="349">
        <f>IFERROR(INDEX(Tbl_ProductList[Product Weight (g)],MATCH(Tbl_Calculator[[#This Row],[Weight Lookup]],Tbl_ProductList[Product Weight Lookup],0)),0)</f>
        <v>0</v>
      </c>
      <c r="G591" s="350"/>
      <c r="H591" s="351"/>
      <c r="I591" s="352"/>
      <c r="J59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91" s="311" t="e">
        <f ca="1">INDEX(INDIRECT("Tbl_metadata[Category Table names]"),MATCH(Tbl_Calculator[[#This Row],[Business Area]],INDIRECT("Tbl_metadata[Types]",0)))</f>
        <v>#N/A</v>
      </c>
      <c r="L591" s="311" t="e">
        <f ca="1">INDEX(INDIRECT("Tbl_metadata[FabricType Table names]"),MATCH(Tbl_Calculator[[#This Row],[Business Area]],INDIRECT("Tbl_metadata[Types]",0)))</f>
        <v>#N/A</v>
      </c>
      <c r="M59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91" s="312">
        <f>IFERROR(INDEX(Tbl_AvgPercCotton[Average % Cotton],MATCH(Tbl_Calculator[[#This Row],[% Cotton in Blend
(Estimated Cotton %)]],Tbl_AvgPercCotton[Blends],0)),0)</f>
        <v>0</v>
      </c>
      <c r="O591" s="311" t="str">
        <f>CONCATENATE(Tbl_Calculator[[#This Row],[Product Category]],"|",Tbl_Calculator[[#This Row],[Product]])</f>
        <v>|</v>
      </c>
      <c r="P591" s="310">
        <f ca="1">IF(AND(Tbl_Calculator[[#This Row],[Number 
Purchased or Sold
(Individual item)]]&gt;0,Tbl_Calculator[[#This Row],[Weight of Cotton Fibre
(Kg)]]=0),0,1)</f>
        <v>1</v>
      </c>
    </row>
    <row r="592" spans="2:16">
      <c r="B592" s="343"/>
      <c r="C592" s="343"/>
      <c r="D592" s="343"/>
      <c r="E592" s="343"/>
      <c r="F592" s="344">
        <f>IFERROR(INDEX(Tbl_ProductList[Product Weight (g)],MATCH(Tbl_Calculator[[#This Row],[Weight Lookup]],Tbl_ProductList[Product Weight Lookup],0)),0)</f>
        <v>0</v>
      </c>
      <c r="G592" s="345"/>
      <c r="H592" s="346"/>
      <c r="I592" s="347"/>
      <c r="J59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92" s="311" t="e">
        <f ca="1">INDEX(INDIRECT("Tbl_metadata[Category Table names]"),MATCH(Tbl_Calculator[[#This Row],[Business Area]],INDIRECT("Tbl_metadata[Types]",0)))</f>
        <v>#N/A</v>
      </c>
      <c r="L592" s="311" t="e">
        <f ca="1">INDEX(INDIRECT("Tbl_metadata[FabricType Table names]"),MATCH(Tbl_Calculator[[#This Row],[Business Area]],INDIRECT("Tbl_metadata[Types]",0)))</f>
        <v>#N/A</v>
      </c>
      <c r="M59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92" s="312">
        <f>IFERROR(INDEX(Tbl_AvgPercCotton[Average % Cotton],MATCH(Tbl_Calculator[[#This Row],[% Cotton in Blend
(Estimated Cotton %)]],Tbl_AvgPercCotton[Blends],0)),0)</f>
        <v>0</v>
      </c>
      <c r="O592" s="311" t="str">
        <f>CONCATENATE(Tbl_Calculator[[#This Row],[Product Category]],"|",Tbl_Calculator[[#This Row],[Product]])</f>
        <v>|</v>
      </c>
      <c r="P592" s="310">
        <f ca="1">IF(AND(Tbl_Calculator[[#This Row],[Number 
Purchased or Sold
(Individual item)]]&gt;0,Tbl_Calculator[[#This Row],[Weight of Cotton Fibre
(Kg)]]=0),0,1)</f>
        <v>1</v>
      </c>
    </row>
    <row r="593" spans="2:16">
      <c r="B593" s="348"/>
      <c r="C593" s="348"/>
      <c r="D593" s="348"/>
      <c r="E593" s="348"/>
      <c r="F593" s="349">
        <f>IFERROR(INDEX(Tbl_ProductList[Product Weight (g)],MATCH(Tbl_Calculator[[#This Row],[Weight Lookup]],Tbl_ProductList[Product Weight Lookup],0)),0)</f>
        <v>0</v>
      </c>
      <c r="G593" s="350"/>
      <c r="H593" s="351"/>
      <c r="I593" s="352"/>
      <c r="J59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93" s="311" t="e">
        <f ca="1">INDEX(INDIRECT("Tbl_metadata[Category Table names]"),MATCH(Tbl_Calculator[[#This Row],[Business Area]],INDIRECT("Tbl_metadata[Types]",0)))</f>
        <v>#N/A</v>
      </c>
      <c r="L593" s="311" t="e">
        <f ca="1">INDEX(INDIRECT("Tbl_metadata[FabricType Table names]"),MATCH(Tbl_Calculator[[#This Row],[Business Area]],INDIRECT("Tbl_metadata[Types]",0)))</f>
        <v>#N/A</v>
      </c>
      <c r="M59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93" s="312">
        <f>IFERROR(INDEX(Tbl_AvgPercCotton[Average % Cotton],MATCH(Tbl_Calculator[[#This Row],[% Cotton in Blend
(Estimated Cotton %)]],Tbl_AvgPercCotton[Blends],0)),0)</f>
        <v>0</v>
      </c>
      <c r="O593" s="311" t="str">
        <f>CONCATENATE(Tbl_Calculator[[#This Row],[Product Category]],"|",Tbl_Calculator[[#This Row],[Product]])</f>
        <v>|</v>
      </c>
      <c r="P593" s="310">
        <f ca="1">IF(AND(Tbl_Calculator[[#This Row],[Number 
Purchased or Sold
(Individual item)]]&gt;0,Tbl_Calculator[[#This Row],[Weight of Cotton Fibre
(Kg)]]=0),0,1)</f>
        <v>1</v>
      </c>
    </row>
    <row r="594" spans="2:16">
      <c r="B594" s="343"/>
      <c r="C594" s="343"/>
      <c r="D594" s="343"/>
      <c r="E594" s="343"/>
      <c r="F594" s="344">
        <f>IFERROR(INDEX(Tbl_ProductList[Product Weight (g)],MATCH(Tbl_Calculator[[#This Row],[Weight Lookup]],Tbl_ProductList[Product Weight Lookup],0)),0)</f>
        <v>0</v>
      </c>
      <c r="G594" s="345"/>
      <c r="H594" s="346"/>
      <c r="I594" s="347"/>
      <c r="J59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94" s="311" t="e">
        <f ca="1">INDEX(INDIRECT("Tbl_metadata[Category Table names]"),MATCH(Tbl_Calculator[[#This Row],[Business Area]],INDIRECT("Tbl_metadata[Types]",0)))</f>
        <v>#N/A</v>
      </c>
      <c r="L594" s="311" t="e">
        <f ca="1">INDEX(INDIRECT("Tbl_metadata[FabricType Table names]"),MATCH(Tbl_Calculator[[#This Row],[Business Area]],INDIRECT("Tbl_metadata[Types]",0)))</f>
        <v>#N/A</v>
      </c>
      <c r="M59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94" s="312">
        <f>IFERROR(INDEX(Tbl_AvgPercCotton[Average % Cotton],MATCH(Tbl_Calculator[[#This Row],[% Cotton in Blend
(Estimated Cotton %)]],Tbl_AvgPercCotton[Blends],0)),0)</f>
        <v>0</v>
      </c>
      <c r="O594" s="311" t="str">
        <f>CONCATENATE(Tbl_Calculator[[#This Row],[Product Category]],"|",Tbl_Calculator[[#This Row],[Product]])</f>
        <v>|</v>
      </c>
      <c r="P594" s="310">
        <f ca="1">IF(AND(Tbl_Calculator[[#This Row],[Number 
Purchased or Sold
(Individual item)]]&gt;0,Tbl_Calculator[[#This Row],[Weight of Cotton Fibre
(Kg)]]=0),0,1)</f>
        <v>1</v>
      </c>
    </row>
    <row r="595" spans="2:16">
      <c r="B595" s="348"/>
      <c r="C595" s="348"/>
      <c r="D595" s="348"/>
      <c r="E595" s="348"/>
      <c r="F595" s="349">
        <f>IFERROR(INDEX(Tbl_ProductList[Product Weight (g)],MATCH(Tbl_Calculator[[#This Row],[Weight Lookup]],Tbl_ProductList[Product Weight Lookup],0)),0)</f>
        <v>0</v>
      </c>
      <c r="G595" s="350"/>
      <c r="H595" s="351"/>
      <c r="I595" s="352"/>
      <c r="J59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95" s="311" t="e">
        <f ca="1">INDEX(INDIRECT("Tbl_metadata[Category Table names]"),MATCH(Tbl_Calculator[[#This Row],[Business Area]],INDIRECT("Tbl_metadata[Types]",0)))</f>
        <v>#N/A</v>
      </c>
      <c r="L595" s="311" t="e">
        <f ca="1">INDEX(INDIRECT("Tbl_metadata[FabricType Table names]"),MATCH(Tbl_Calculator[[#This Row],[Business Area]],INDIRECT("Tbl_metadata[Types]",0)))</f>
        <v>#N/A</v>
      </c>
      <c r="M59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95" s="312">
        <f>IFERROR(INDEX(Tbl_AvgPercCotton[Average % Cotton],MATCH(Tbl_Calculator[[#This Row],[% Cotton in Blend
(Estimated Cotton %)]],Tbl_AvgPercCotton[Blends],0)),0)</f>
        <v>0</v>
      </c>
      <c r="O595" s="311" t="str">
        <f>CONCATENATE(Tbl_Calculator[[#This Row],[Product Category]],"|",Tbl_Calculator[[#This Row],[Product]])</f>
        <v>|</v>
      </c>
      <c r="P595" s="310">
        <f ca="1">IF(AND(Tbl_Calculator[[#This Row],[Number 
Purchased or Sold
(Individual item)]]&gt;0,Tbl_Calculator[[#This Row],[Weight of Cotton Fibre
(Kg)]]=0),0,1)</f>
        <v>1</v>
      </c>
    </row>
    <row r="596" spans="2:16">
      <c r="B596" s="343"/>
      <c r="C596" s="343"/>
      <c r="D596" s="343"/>
      <c r="E596" s="343"/>
      <c r="F596" s="344">
        <f>IFERROR(INDEX(Tbl_ProductList[Product Weight (g)],MATCH(Tbl_Calculator[[#This Row],[Weight Lookup]],Tbl_ProductList[Product Weight Lookup],0)),0)</f>
        <v>0</v>
      </c>
      <c r="G596" s="345"/>
      <c r="H596" s="346"/>
      <c r="I596" s="347"/>
      <c r="J59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96" s="311" t="e">
        <f ca="1">INDEX(INDIRECT("Tbl_metadata[Category Table names]"),MATCH(Tbl_Calculator[[#This Row],[Business Area]],INDIRECT("Tbl_metadata[Types]",0)))</f>
        <v>#N/A</v>
      </c>
      <c r="L596" s="311" t="e">
        <f ca="1">INDEX(INDIRECT("Tbl_metadata[FabricType Table names]"),MATCH(Tbl_Calculator[[#This Row],[Business Area]],INDIRECT("Tbl_metadata[Types]",0)))</f>
        <v>#N/A</v>
      </c>
      <c r="M59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96" s="312">
        <f>IFERROR(INDEX(Tbl_AvgPercCotton[Average % Cotton],MATCH(Tbl_Calculator[[#This Row],[% Cotton in Blend
(Estimated Cotton %)]],Tbl_AvgPercCotton[Blends],0)),0)</f>
        <v>0</v>
      </c>
      <c r="O596" s="311" t="str">
        <f>CONCATENATE(Tbl_Calculator[[#This Row],[Product Category]],"|",Tbl_Calculator[[#This Row],[Product]])</f>
        <v>|</v>
      </c>
      <c r="P596" s="310">
        <f ca="1">IF(AND(Tbl_Calculator[[#This Row],[Number 
Purchased or Sold
(Individual item)]]&gt;0,Tbl_Calculator[[#This Row],[Weight of Cotton Fibre
(Kg)]]=0),0,1)</f>
        <v>1</v>
      </c>
    </row>
    <row r="597" spans="2:16">
      <c r="B597" s="348"/>
      <c r="C597" s="348"/>
      <c r="D597" s="348"/>
      <c r="E597" s="348"/>
      <c r="F597" s="349">
        <f>IFERROR(INDEX(Tbl_ProductList[Product Weight (g)],MATCH(Tbl_Calculator[[#This Row],[Weight Lookup]],Tbl_ProductList[Product Weight Lookup],0)),0)</f>
        <v>0</v>
      </c>
      <c r="G597" s="350"/>
      <c r="H597" s="351"/>
      <c r="I597" s="352"/>
      <c r="J59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97" s="311" t="e">
        <f ca="1">INDEX(INDIRECT("Tbl_metadata[Category Table names]"),MATCH(Tbl_Calculator[[#This Row],[Business Area]],INDIRECT("Tbl_metadata[Types]",0)))</f>
        <v>#N/A</v>
      </c>
      <c r="L597" s="311" t="e">
        <f ca="1">INDEX(INDIRECT("Tbl_metadata[FabricType Table names]"),MATCH(Tbl_Calculator[[#This Row],[Business Area]],INDIRECT("Tbl_metadata[Types]",0)))</f>
        <v>#N/A</v>
      </c>
      <c r="M59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97" s="312">
        <f>IFERROR(INDEX(Tbl_AvgPercCotton[Average % Cotton],MATCH(Tbl_Calculator[[#This Row],[% Cotton in Blend
(Estimated Cotton %)]],Tbl_AvgPercCotton[Blends],0)),0)</f>
        <v>0</v>
      </c>
      <c r="O597" s="311" t="str">
        <f>CONCATENATE(Tbl_Calculator[[#This Row],[Product Category]],"|",Tbl_Calculator[[#This Row],[Product]])</f>
        <v>|</v>
      </c>
      <c r="P597" s="310">
        <f ca="1">IF(AND(Tbl_Calculator[[#This Row],[Number 
Purchased or Sold
(Individual item)]]&gt;0,Tbl_Calculator[[#This Row],[Weight of Cotton Fibre
(Kg)]]=0),0,1)</f>
        <v>1</v>
      </c>
    </row>
    <row r="598" spans="2:16">
      <c r="B598" s="343"/>
      <c r="C598" s="343"/>
      <c r="D598" s="343"/>
      <c r="E598" s="343"/>
      <c r="F598" s="344">
        <f>IFERROR(INDEX(Tbl_ProductList[Product Weight (g)],MATCH(Tbl_Calculator[[#This Row],[Weight Lookup]],Tbl_ProductList[Product Weight Lookup],0)),0)</f>
        <v>0</v>
      </c>
      <c r="G598" s="345"/>
      <c r="H598" s="346"/>
      <c r="I598" s="347"/>
      <c r="J59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98" s="311" t="e">
        <f ca="1">INDEX(INDIRECT("Tbl_metadata[Category Table names]"),MATCH(Tbl_Calculator[[#This Row],[Business Area]],INDIRECT("Tbl_metadata[Types]",0)))</f>
        <v>#N/A</v>
      </c>
      <c r="L598" s="311" t="e">
        <f ca="1">INDEX(INDIRECT("Tbl_metadata[FabricType Table names]"),MATCH(Tbl_Calculator[[#This Row],[Business Area]],INDIRECT("Tbl_metadata[Types]",0)))</f>
        <v>#N/A</v>
      </c>
      <c r="M59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98" s="312">
        <f>IFERROR(INDEX(Tbl_AvgPercCotton[Average % Cotton],MATCH(Tbl_Calculator[[#This Row],[% Cotton in Blend
(Estimated Cotton %)]],Tbl_AvgPercCotton[Blends],0)),0)</f>
        <v>0</v>
      </c>
      <c r="O598" s="311" t="str">
        <f>CONCATENATE(Tbl_Calculator[[#This Row],[Product Category]],"|",Tbl_Calculator[[#This Row],[Product]])</f>
        <v>|</v>
      </c>
      <c r="P598" s="310">
        <f ca="1">IF(AND(Tbl_Calculator[[#This Row],[Number 
Purchased or Sold
(Individual item)]]&gt;0,Tbl_Calculator[[#This Row],[Weight of Cotton Fibre
(Kg)]]=0),0,1)</f>
        <v>1</v>
      </c>
    </row>
    <row r="599" spans="2:16">
      <c r="B599" s="348"/>
      <c r="C599" s="348"/>
      <c r="D599" s="348"/>
      <c r="E599" s="348"/>
      <c r="F599" s="349">
        <f>IFERROR(INDEX(Tbl_ProductList[Product Weight (g)],MATCH(Tbl_Calculator[[#This Row],[Weight Lookup]],Tbl_ProductList[Product Weight Lookup],0)),0)</f>
        <v>0</v>
      </c>
      <c r="G599" s="350"/>
      <c r="H599" s="351"/>
      <c r="I599" s="352"/>
      <c r="J59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599" s="311" t="e">
        <f ca="1">INDEX(INDIRECT("Tbl_metadata[Category Table names]"),MATCH(Tbl_Calculator[[#This Row],[Business Area]],INDIRECT("Tbl_metadata[Types]",0)))</f>
        <v>#N/A</v>
      </c>
      <c r="L599" s="311" t="e">
        <f ca="1">INDEX(INDIRECT("Tbl_metadata[FabricType Table names]"),MATCH(Tbl_Calculator[[#This Row],[Business Area]],INDIRECT("Tbl_metadata[Types]",0)))</f>
        <v>#N/A</v>
      </c>
      <c r="M59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599" s="312">
        <f>IFERROR(INDEX(Tbl_AvgPercCotton[Average % Cotton],MATCH(Tbl_Calculator[[#This Row],[% Cotton in Blend
(Estimated Cotton %)]],Tbl_AvgPercCotton[Blends],0)),0)</f>
        <v>0</v>
      </c>
      <c r="O599" s="311" t="str">
        <f>CONCATENATE(Tbl_Calculator[[#This Row],[Product Category]],"|",Tbl_Calculator[[#This Row],[Product]])</f>
        <v>|</v>
      </c>
      <c r="P599" s="310">
        <f ca="1">IF(AND(Tbl_Calculator[[#This Row],[Number 
Purchased or Sold
(Individual item)]]&gt;0,Tbl_Calculator[[#This Row],[Weight of Cotton Fibre
(Kg)]]=0),0,1)</f>
        <v>1</v>
      </c>
    </row>
    <row r="600" spans="2:16">
      <c r="B600" s="343"/>
      <c r="C600" s="343"/>
      <c r="D600" s="343"/>
      <c r="E600" s="343"/>
      <c r="F600" s="344">
        <f>IFERROR(INDEX(Tbl_ProductList[Product Weight (g)],MATCH(Tbl_Calculator[[#This Row],[Weight Lookup]],Tbl_ProductList[Product Weight Lookup],0)),0)</f>
        <v>0</v>
      </c>
      <c r="G600" s="345"/>
      <c r="H600" s="346"/>
      <c r="I600" s="347"/>
      <c r="J60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00" s="311" t="e">
        <f ca="1">INDEX(INDIRECT("Tbl_metadata[Category Table names]"),MATCH(Tbl_Calculator[[#This Row],[Business Area]],INDIRECT("Tbl_metadata[Types]",0)))</f>
        <v>#N/A</v>
      </c>
      <c r="L600" s="311" t="e">
        <f ca="1">INDEX(INDIRECT("Tbl_metadata[FabricType Table names]"),MATCH(Tbl_Calculator[[#This Row],[Business Area]],INDIRECT("Tbl_metadata[Types]",0)))</f>
        <v>#N/A</v>
      </c>
      <c r="M60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00" s="312">
        <f>IFERROR(INDEX(Tbl_AvgPercCotton[Average % Cotton],MATCH(Tbl_Calculator[[#This Row],[% Cotton in Blend
(Estimated Cotton %)]],Tbl_AvgPercCotton[Blends],0)),0)</f>
        <v>0</v>
      </c>
      <c r="O600" s="311" t="str">
        <f>CONCATENATE(Tbl_Calculator[[#This Row],[Product Category]],"|",Tbl_Calculator[[#This Row],[Product]])</f>
        <v>|</v>
      </c>
      <c r="P600" s="310">
        <f ca="1">IF(AND(Tbl_Calculator[[#This Row],[Number 
Purchased or Sold
(Individual item)]]&gt;0,Tbl_Calculator[[#This Row],[Weight of Cotton Fibre
(Kg)]]=0),0,1)</f>
        <v>1</v>
      </c>
    </row>
    <row r="601" spans="2:16">
      <c r="B601" s="348"/>
      <c r="C601" s="348"/>
      <c r="D601" s="348"/>
      <c r="E601" s="348"/>
      <c r="F601" s="349">
        <f>IFERROR(INDEX(Tbl_ProductList[Product Weight (g)],MATCH(Tbl_Calculator[[#This Row],[Weight Lookup]],Tbl_ProductList[Product Weight Lookup],0)),0)</f>
        <v>0</v>
      </c>
      <c r="G601" s="350"/>
      <c r="H601" s="351"/>
      <c r="I601" s="352"/>
      <c r="J60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01" s="311" t="e">
        <f ca="1">INDEX(INDIRECT("Tbl_metadata[Category Table names]"),MATCH(Tbl_Calculator[[#This Row],[Business Area]],INDIRECT("Tbl_metadata[Types]",0)))</f>
        <v>#N/A</v>
      </c>
      <c r="L601" s="311" t="e">
        <f ca="1">INDEX(INDIRECT("Tbl_metadata[FabricType Table names]"),MATCH(Tbl_Calculator[[#This Row],[Business Area]],INDIRECT("Tbl_metadata[Types]",0)))</f>
        <v>#N/A</v>
      </c>
      <c r="M60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01" s="312">
        <f>IFERROR(INDEX(Tbl_AvgPercCotton[Average % Cotton],MATCH(Tbl_Calculator[[#This Row],[% Cotton in Blend
(Estimated Cotton %)]],Tbl_AvgPercCotton[Blends],0)),0)</f>
        <v>0</v>
      </c>
      <c r="O601" s="311" t="str">
        <f>CONCATENATE(Tbl_Calculator[[#This Row],[Product Category]],"|",Tbl_Calculator[[#This Row],[Product]])</f>
        <v>|</v>
      </c>
      <c r="P601" s="310">
        <f ca="1">IF(AND(Tbl_Calculator[[#This Row],[Number 
Purchased or Sold
(Individual item)]]&gt;0,Tbl_Calculator[[#This Row],[Weight of Cotton Fibre
(Kg)]]=0),0,1)</f>
        <v>1</v>
      </c>
    </row>
    <row r="602" spans="2:16">
      <c r="B602" s="343"/>
      <c r="C602" s="343"/>
      <c r="D602" s="343"/>
      <c r="E602" s="343"/>
      <c r="F602" s="344">
        <f>IFERROR(INDEX(Tbl_ProductList[Product Weight (g)],MATCH(Tbl_Calculator[[#This Row],[Weight Lookup]],Tbl_ProductList[Product Weight Lookup],0)),0)</f>
        <v>0</v>
      </c>
      <c r="G602" s="345"/>
      <c r="H602" s="346"/>
      <c r="I602" s="347"/>
      <c r="J60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02" s="311" t="e">
        <f ca="1">INDEX(INDIRECT("Tbl_metadata[Category Table names]"),MATCH(Tbl_Calculator[[#This Row],[Business Area]],INDIRECT("Tbl_metadata[Types]",0)))</f>
        <v>#N/A</v>
      </c>
      <c r="L602" s="311" t="e">
        <f ca="1">INDEX(INDIRECT("Tbl_metadata[FabricType Table names]"),MATCH(Tbl_Calculator[[#This Row],[Business Area]],INDIRECT("Tbl_metadata[Types]",0)))</f>
        <v>#N/A</v>
      </c>
      <c r="M60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02" s="312">
        <f>IFERROR(INDEX(Tbl_AvgPercCotton[Average % Cotton],MATCH(Tbl_Calculator[[#This Row],[% Cotton in Blend
(Estimated Cotton %)]],Tbl_AvgPercCotton[Blends],0)),0)</f>
        <v>0</v>
      </c>
      <c r="O602" s="311" t="str">
        <f>CONCATENATE(Tbl_Calculator[[#This Row],[Product Category]],"|",Tbl_Calculator[[#This Row],[Product]])</f>
        <v>|</v>
      </c>
      <c r="P602" s="310">
        <f ca="1">IF(AND(Tbl_Calculator[[#This Row],[Number 
Purchased or Sold
(Individual item)]]&gt;0,Tbl_Calculator[[#This Row],[Weight of Cotton Fibre
(Kg)]]=0),0,1)</f>
        <v>1</v>
      </c>
    </row>
    <row r="603" spans="2:16">
      <c r="B603" s="348"/>
      <c r="C603" s="348"/>
      <c r="D603" s="348"/>
      <c r="E603" s="348"/>
      <c r="F603" s="349">
        <f>IFERROR(INDEX(Tbl_ProductList[Product Weight (g)],MATCH(Tbl_Calculator[[#This Row],[Weight Lookup]],Tbl_ProductList[Product Weight Lookup],0)),0)</f>
        <v>0</v>
      </c>
      <c r="G603" s="350"/>
      <c r="H603" s="351"/>
      <c r="I603" s="352"/>
      <c r="J60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03" s="311" t="e">
        <f ca="1">INDEX(INDIRECT("Tbl_metadata[Category Table names]"),MATCH(Tbl_Calculator[[#This Row],[Business Area]],INDIRECT("Tbl_metadata[Types]",0)))</f>
        <v>#N/A</v>
      </c>
      <c r="L603" s="311" t="e">
        <f ca="1">INDEX(INDIRECT("Tbl_metadata[FabricType Table names]"),MATCH(Tbl_Calculator[[#This Row],[Business Area]],INDIRECT("Tbl_metadata[Types]",0)))</f>
        <v>#N/A</v>
      </c>
      <c r="M60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03" s="312">
        <f>IFERROR(INDEX(Tbl_AvgPercCotton[Average % Cotton],MATCH(Tbl_Calculator[[#This Row],[% Cotton in Blend
(Estimated Cotton %)]],Tbl_AvgPercCotton[Blends],0)),0)</f>
        <v>0</v>
      </c>
      <c r="O603" s="311" t="str">
        <f>CONCATENATE(Tbl_Calculator[[#This Row],[Product Category]],"|",Tbl_Calculator[[#This Row],[Product]])</f>
        <v>|</v>
      </c>
      <c r="P603" s="310">
        <f ca="1">IF(AND(Tbl_Calculator[[#This Row],[Number 
Purchased or Sold
(Individual item)]]&gt;0,Tbl_Calculator[[#This Row],[Weight of Cotton Fibre
(Kg)]]=0),0,1)</f>
        <v>1</v>
      </c>
    </row>
    <row r="604" spans="2:16">
      <c r="B604" s="343"/>
      <c r="C604" s="343"/>
      <c r="D604" s="343"/>
      <c r="E604" s="343"/>
      <c r="F604" s="344">
        <f>IFERROR(INDEX(Tbl_ProductList[Product Weight (g)],MATCH(Tbl_Calculator[[#This Row],[Weight Lookup]],Tbl_ProductList[Product Weight Lookup],0)),0)</f>
        <v>0</v>
      </c>
      <c r="G604" s="345"/>
      <c r="H604" s="346"/>
      <c r="I604" s="347"/>
      <c r="J60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04" s="311" t="e">
        <f ca="1">INDEX(INDIRECT("Tbl_metadata[Category Table names]"),MATCH(Tbl_Calculator[[#This Row],[Business Area]],INDIRECT("Tbl_metadata[Types]",0)))</f>
        <v>#N/A</v>
      </c>
      <c r="L604" s="311" t="e">
        <f ca="1">INDEX(INDIRECT("Tbl_metadata[FabricType Table names]"),MATCH(Tbl_Calculator[[#This Row],[Business Area]],INDIRECT("Tbl_metadata[Types]",0)))</f>
        <v>#N/A</v>
      </c>
      <c r="M60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04" s="312">
        <f>IFERROR(INDEX(Tbl_AvgPercCotton[Average % Cotton],MATCH(Tbl_Calculator[[#This Row],[% Cotton in Blend
(Estimated Cotton %)]],Tbl_AvgPercCotton[Blends],0)),0)</f>
        <v>0</v>
      </c>
      <c r="O604" s="311" t="str">
        <f>CONCATENATE(Tbl_Calculator[[#This Row],[Product Category]],"|",Tbl_Calculator[[#This Row],[Product]])</f>
        <v>|</v>
      </c>
      <c r="P604" s="310">
        <f ca="1">IF(AND(Tbl_Calculator[[#This Row],[Number 
Purchased or Sold
(Individual item)]]&gt;0,Tbl_Calculator[[#This Row],[Weight of Cotton Fibre
(Kg)]]=0),0,1)</f>
        <v>1</v>
      </c>
    </row>
    <row r="605" spans="2:16">
      <c r="B605" s="348"/>
      <c r="C605" s="348"/>
      <c r="D605" s="348"/>
      <c r="E605" s="348"/>
      <c r="F605" s="349">
        <f>IFERROR(INDEX(Tbl_ProductList[Product Weight (g)],MATCH(Tbl_Calculator[[#This Row],[Weight Lookup]],Tbl_ProductList[Product Weight Lookup],0)),0)</f>
        <v>0</v>
      </c>
      <c r="G605" s="350"/>
      <c r="H605" s="351"/>
      <c r="I605" s="352"/>
      <c r="J60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05" s="311" t="e">
        <f ca="1">INDEX(INDIRECT("Tbl_metadata[Category Table names]"),MATCH(Tbl_Calculator[[#This Row],[Business Area]],INDIRECT("Tbl_metadata[Types]",0)))</f>
        <v>#N/A</v>
      </c>
      <c r="L605" s="311" t="e">
        <f ca="1">INDEX(INDIRECT("Tbl_metadata[FabricType Table names]"),MATCH(Tbl_Calculator[[#This Row],[Business Area]],INDIRECT("Tbl_metadata[Types]",0)))</f>
        <v>#N/A</v>
      </c>
      <c r="M60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05" s="312">
        <f>IFERROR(INDEX(Tbl_AvgPercCotton[Average % Cotton],MATCH(Tbl_Calculator[[#This Row],[% Cotton in Blend
(Estimated Cotton %)]],Tbl_AvgPercCotton[Blends],0)),0)</f>
        <v>0</v>
      </c>
      <c r="O605" s="311" t="str">
        <f>CONCATENATE(Tbl_Calculator[[#This Row],[Product Category]],"|",Tbl_Calculator[[#This Row],[Product]])</f>
        <v>|</v>
      </c>
      <c r="P605" s="310">
        <f ca="1">IF(AND(Tbl_Calculator[[#This Row],[Number 
Purchased or Sold
(Individual item)]]&gt;0,Tbl_Calculator[[#This Row],[Weight of Cotton Fibre
(Kg)]]=0),0,1)</f>
        <v>1</v>
      </c>
    </row>
    <row r="606" spans="2:16">
      <c r="B606" s="343"/>
      <c r="C606" s="343"/>
      <c r="D606" s="343"/>
      <c r="E606" s="343"/>
      <c r="F606" s="344">
        <f>IFERROR(INDEX(Tbl_ProductList[Product Weight (g)],MATCH(Tbl_Calculator[[#This Row],[Weight Lookup]],Tbl_ProductList[Product Weight Lookup],0)),0)</f>
        <v>0</v>
      </c>
      <c r="G606" s="345"/>
      <c r="H606" s="346"/>
      <c r="I606" s="347"/>
      <c r="J60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06" s="311" t="e">
        <f ca="1">INDEX(INDIRECT("Tbl_metadata[Category Table names]"),MATCH(Tbl_Calculator[[#This Row],[Business Area]],INDIRECT("Tbl_metadata[Types]",0)))</f>
        <v>#N/A</v>
      </c>
      <c r="L606" s="311" t="e">
        <f ca="1">INDEX(INDIRECT("Tbl_metadata[FabricType Table names]"),MATCH(Tbl_Calculator[[#This Row],[Business Area]],INDIRECT("Tbl_metadata[Types]",0)))</f>
        <v>#N/A</v>
      </c>
      <c r="M60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06" s="312">
        <f>IFERROR(INDEX(Tbl_AvgPercCotton[Average % Cotton],MATCH(Tbl_Calculator[[#This Row],[% Cotton in Blend
(Estimated Cotton %)]],Tbl_AvgPercCotton[Blends],0)),0)</f>
        <v>0</v>
      </c>
      <c r="O606" s="311" t="str">
        <f>CONCATENATE(Tbl_Calculator[[#This Row],[Product Category]],"|",Tbl_Calculator[[#This Row],[Product]])</f>
        <v>|</v>
      </c>
      <c r="P606" s="310">
        <f ca="1">IF(AND(Tbl_Calculator[[#This Row],[Number 
Purchased or Sold
(Individual item)]]&gt;0,Tbl_Calculator[[#This Row],[Weight of Cotton Fibre
(Kg)]]=0),0,1)</f>
        <v>1</v>
      </c>
    </row>
    <row r="607" spans="2:16">
      <c r="B607" s="348"/>
      <c r="C607" s="348"/>
      <c r="D607" s="348"/>
      <c r="E607" s="348"/>
      <c r="F607" s="349">
        <f>IFERROR(INDEX(Tbl_ProductList[Product Weight (g)],MATCH(Tbl_Calculator[[#This Row],[Weight Lookup]],Tbl_ProductList[Product Weight Lookup],0)),0)</f>
        <v>0</v>
      </c>
      <c r="G607" s="350"/>
      <c r="H607" s="351"/>
      <c r="I607" s="352"/>
      <c r="J60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07" s="311" t="e">
        <f ca="1">INDEX(INDIRECT("Tbl_metadata[Category Table names]"),MATCH(Tbl_Calculator[[#This Row],[Business Area]],INDIRECT("Tbl_metadata[Types]",0)))</f>
        <v>#N/A</v>
      </c>
      <c r="L607" s="311" t="e">
        <f ca="1">INDEX(INDIRECT("Tbl_metadata[FabricType Table names]"),MATCH(Tbl_Calculator[[#This Row],[Business Area]],INDIRECT("Tbl_metadata[Types]",0)))</f>
        <v>#N/A</v>
      </c>
      <c r="M60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07" s="312">
        <f>IFERROR(INDEX(Tbl_AvgPercCotton[Average % Cotton],MATCH(Tbl_Calculator[[#This Row],[% Cotton in Blend
(Estimated Cotton %)]],Tbl_AvgPercCotton[Blends],0)),0)</f>
        <v>0</v>
      </c>
      <c r="O607" s="311" t="str">
        <f>CONCATENATE(Tbl_Calculator[[#This Row],[Product Category]],"|",Tbl_Calculator[[#This Row],[Product]])</f>
        <v>|</v>
      </c>
      <c r="P607" s="310">
        <f ca="1">IF(AND(Tbl_Calculator[[#This Row],[Number 
Purchased or Sold
(Individual item)]]&gt;0,Tbl_Calculator[[#This Row],[Weight of Cotton Fibre
(Kg)]]=0),0,1)</f>
        <v>1</v>
      </c>
    </row>
    <row r="608" spans="2:16">
      <c r="B608" s="343"/>
      <c r="C608" s="343"/>
      <c r="D608" s="343"/>
      <c r="E608" s="343"/>
      <c r="F608" s="344">
        <f>IFERROR(INDEX(Tbl_ProductList[Product Weight (g)],MATCH(Tbl_Calculator[[#This Row],[Weight Lookup]],Tbl_ProductList[Product Weight Lookup],0)),0)</f>
        <v>0</v>
      </c>
      <c r="G608" s="345"/>
      <c r="H608" s="346"/>
      <c r="I608" s="347"/>
      <c r="J60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08" s="311" t="e">
        <f ca="1">INDEX(INDIRECT("Tbl_metadata[Category Table names]"),MATCH(Tbl_Calculator[[#This Row],[Business Area]],INDIRECT("Tbl_metadata[Types]",0)))</f>
        <v>#N/A</v>
      </c>
      <c r="L608" s="311" t="e">
        <f ca="1">INDEX(INDIRECT("Tbl_metadata[FabricType Table names]"),MATCH(Tbl_Calculator[[#This Row],[Business Area]],INDIRECT("Tbl_metadata[Types]",0)))</f>
        <v>#N/A</v>
      </c>
      <c r="M60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08" s="312">
        <f>IFERROR(INDEX(Tbl_AvgPercCotton[Average % Cotton],MATCH(Tbl_Calculator[[#This Row],[% Cotton in Blend
(Estimated Cotton %)]],Tbl_AvgPercCotton[Blends],0)),0)</f>
        <v>0</v>
      </c>
      <c r="O608" s="311" t="str">
        <f>CONCATENATE(Tbl_Calculator[[#This Row],[Product Category]],"|",Tbl_Calculator[[#This Row],[Product]])</f>
        <v>|</v>
      </c>
      <c r="P608" s="310">
        <f ca="1">IF(AND(Tbl_Calculator[[#This Row],[Number 
Purchased or Sold
(Individual item)]]&gt;0,Tbl_Calculator[[#This Row],[Weight of Cotton Fibre
(Kg)]]=0),0,1)</f>
        <v>1</v>
      </c>
    </row>
    <row r="609" spans="2:16">
      <c r="B609" s="348"/>
      <c r="C609" s="348"/>
      <c r="D609" s="348"/>
      <c r="E609" s="348"/>
      <c r="F609" s="349">
        <f>IFERROR(INDEX(Tbl_ProductList[Product Weight (g)],MATCH(Tbl_Calculator[[#This Row],[Weight Lookup]],Tbl_ProductList[Product Weight Lookup],0)),0)</f>
        <v>0</v>
      </c>
      <c r="G609" s="350"/>
      <c r="H609" s="351"/>
      <c r="I609" s="352"/>
      <c r="J60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09" s="311" t="e">
        <f ca="1">INDEX(INDIRECT("Tbl_metadata[Category Table names]"),MATCH(Tbl_Calculator[[#This Row],[Business Area]],INDIRECT("Tbl_metadata[Types]",0)))</f>
        <v>#N/A</v>
      </c>
      <c r="L609" s="311" t="e">
        <f ca="1">INDEX(INDIRECT("Tbl_metadata[FabricType Table names]"),MATCH(Tbl_Calculator[[#This Row],[Business Area]],INDIRECT("Tbl_metadata[Types]",0)))</f>
        <v>#N/A</v>
      </c>
      <c r="M60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09" s="312">
        <f>IFERROR(INDEX(Tbl_AvgPercCotton[Average % Cotton],MATCH(Tbl_Calculator[[#This Row],[% Cotton in Blend
(Estimated Cotton %)]],Tbl_AvgPercCotton[Blends],0)),0)</f>
        <v>0</v>
      </c>
      <c r="O609" s="311" t="str">
        <f>CONCATENATE(Tbl_Calculator[[#This Row],[Product Category]],"|",Tbl_Calculator[[#This Row],[Product]])</f>
        <v>|</v>
      </c>
      <c r="P609" s="310">
        <f ca="1">IF(AND(Tbl_Calculator[[#This Row],[Number 
Purchased or Sold
(Individual item)]]&gt;0,Tbl_Calculator[[#This Row],[Weight of Cotton Fibre
(Kg)]]=0),0,1)</f>
        <v>1</v>
      </c>
    </row>
    <row r="610" spans="2:16">
      <c r="B610" s="343"/>
      <c r="C610" s="343"/>
      <c r="D610" s="343"/>
      <c r="E610" s="343"/>
      <c r="F610" s="344">
        <f>IFERROR(INDEX(Tbl_ProductList[Product Weight (g)],MATCH(Tbl_Calculator[[#This Row],[Weight Lookup]],Tbl_ProductList[Product Weight Lookup],0)),0)</f>
        <v>0</v>
      </c>
      <c r="G610" s="345"/>
      <c r="H610" s="346"/>
      <c r="I610" s="347"/>
      <c r="J61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10" s="311" t="e">
        <f ca="1">INDEX(INDIRECT("Tbl_metadata[Category Table names]"),MATCH(Tbl_Calculator[[#This Row],[Business Area]],INDIRECT("Tbl_metadata[Types]",0)))</f>
        <v>#N/A</v>
      </c>
      <c r="L610" s="311" t="e">
        <f ca="1">INDEX(INDIRECT("Tbl_metadata[FabricType Table names]"),MATCH(Tbl_Calculator[[#This Row],[Business Area]],INDIRECT("Tbl_metadata[Types]",0)))</f>
        <v>#N/A</v>
      </c>
      <c r="M61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10" s="312">
        <f>IFERROR(INDEX(Tbl_AvgPercCotton[Average % Cotton],MATCH(Tbl_Calculator[[#This Row],[% Cotton in Blend
(Estimated Cotton %)]],Tbl_AvgPercCotton[Blends],0)),0)</f>
        <v>0</v>
      </c>
      <c r="O610" s="311" t="str">
        <f>CONCATENATE(Tbl_Calculator[[#This Row],[Product Category]],"|",Tbl_Calculator[[#This Row],[Product]])</f>
        <v>|</v>
      </c>
      <c r="P610" s="310">
        <f ca="1">IF(AND(Tbl_Calculator[[#This Row],[Number 
Purchased or Sold
(Individual item)]]&gt;0,Tbl_Calculator[[#This Row],[Weight of Cotton Fibre
(Kg)]]=0),0,1)</f>
        <v>1</v>
      </c>
    </row>
    <row r="611" spans="2:16">
      <c r="B611" s="348"/>
      <c r="C611" s="348"/>
      <c r="D611" s="348"/>
      <c r="E611" s="348"/>
      <c r="F611" s="349">
        <f>IFERROR(INDEX(Tbl_ProductList[Product Weight (g)],MATCH(Tbl_Calculator[[#This Row],[Weight Lookup]],Tbl_ProductList[Product Weight Lookup],0)),0)</f>
        <v>0</v>
      </c>
      <c r="G611" s="350"/>
      <c r="H611" s="351"/>
      <c r="I611" s="352"/>
      <c r="J61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11" s="311" t="e">
        <f ca="1">INDEX(INDIRECT("Tbl_metadata[Category Table names]"),MATCH(Tbl_Calculator[[#This Row],[Business Area]],INDIRECT("Tbl_metadata[Types]",0)))</f>
        <v>#N/A</v>
      </c>
      <c r="L611" s="311" t="e">
        <f ca="1">INDEX(INDIRECT("Tbl_metadata[FabricType Table names]"),MATCH(Tbl_Calculator[[#This Row],[Business Area]],INDIRECT("Tbl_metadata[Types]",0)))</f>
        <v>#N/A</v>
      </c>
      <c r="M61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11" s="312">
        <f>IFERROR(INDEX(Tbl_AvgPercCotton[Average % Cotton],MATCH(Tbl_Calculator[[#This Row],[% Cotton in Blend
(Estimated Cotton %)]],Tbl_AvgPercCotton[Blends],0)),0)</f>
        <v>0</v>
      </c>
      <c r="O611" s="311" t="str">
        <f>CONCATENATE(Tbl_Calculator[[#This Row],[Product Category]],"|",Tbl_Calculator[[#This Row],[Product]])</f>
        <v>|</v>
      </c>
      <c r="P611" s="310">
        <f ca="1">IF(AND(Tbl_Calculator[[#This Row],[Number 
Purchased or Sold
(Individual item)]]&gt;0,Tbl_Calculator[[#This Row],[Weight of Cotton Fibre
(Kg)]]=0),0,1)</f>
        <v>1</v>
      </c>
    </row>
    <row r="612" spans="2:16">
      <c r="B612" s="343"/>
      <c r="C612" s="343"/>
      <c r="D612" s="343"/>
      <c r="E612" s="343"/>
      <c r="F612" s="344">
        <f>IFERROR(INDEX(Tbl_ProductList[Product Weight (g)],MATCH(Tbl_Calculator[[#This Row],[Weight Lookup]],Tbl_ProductList[Product Weight Lookup],0)),0)</f>
        <v>0</v>
      </c>
      <c r="G612" s="345"/>
      <c r="H612" s="346"/>
      <c r="I612" s="347"/>
      <c r="J61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12" s="311" t="e">
        <f ca="1">INDEX(INDIRECT("Tbl_metadata[Category Table names]"),MATCH(Tbl_Calculator[[#This Row],[Business Area]],INDIRECT("Tbl_metadata[Types]",0)))</f>
        <v>#N/A</v>
      </c>
      <c r="L612" s="311" t="e">
        <f ca="1">INDEX(INDIRECT("Tbl_metadata[FabricType Table names]"),MATCH(Tbl_Calculator[[#This Row],[Business Area]],INDIRECT("Tbl_metadata[Types]",0)))</f>
        <v>#N/A</v>
      </c>
      <c r="M61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12" s="312">
        <f>IFERROR(INDEX(Tbl_AvgPercCotton[Average % Cotton],MATCH(Tbl_Calculator[[#This Row],[% Cotton in Blend
(Estimated Cotton %)]],Tbl_AvgPercCotton[Blends],0)),0)</f>
        <v>0</v>
      </c>
      <c r="O612" s="311" t="str">
        <f>CONCATENATE(Tbl_Calculator[[#This Row],[Product Category]],"|",Tbl_Calculator[[#This Row],[Product]])</f>
        <v>|</v>
      </c>
      <c r="P612" s="310">
        <f ca="1">IF(AND(Tbl_Calculator[[#This Row],[Number 
Purchased or Sold
(Individual item)]]&gt;0,Tbl_Calculator[[#This Row],[Weight of Cotton Fibre
(Kg)]]=0),0,1)</f>
        <v>1</v>
      </c>
    </row>
    <row r="613" spans="2:16">
      <c r="B613" s="348"/>
      <c r="C613" s="348"/>
      <c r="D613" s="348"/>
      <c r="E613" s="348"/>
      <c r="F613" s="349">
        <f>IFERROR(INDEX(Tbl_ProductList[Product Weight (g)],MATCH(Tbl_Calculator[[#This Row],[Weight Lookup]],Tbl_ProductList[Product Weight Lookup],0)),0)</f>
        <v>0</v>
      </c>
      <c r="G613" s="350"/>
      <c r="H613" s="351"/>
      <c r="I613" s="352"/>
      <c r="J61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13" s="311" t="e">
        <f ca="1">INDEX(INDIRECT("Tbl_metadata[Category Table names]"),MATCH(Tbl_Calculator[[#This Row],[Business Area]],INDIRECT("Tbl_metadata[Types]",0)))</f>
        <v>#N/A</v>
      </c>
      <c r="L613" s="311" t="e">
        <f ca="1">INDEX(INDIRECT("Tbl_metadata[FabricType Table names]"),MATCH(Tbl_Calculator[[#This Row],[Business Area]],INDIRECT("Tbl_metadata[Types]",0)))</f>
        <v>#N/A</v>
      </c>
      <c r="M61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13" s="312">
        <f>IFERROR(INDEX(Tbl_AvgPercCotton[Average % Cotton],MATCH(Tbl_Calculator[[#This Row],[% Cotton in Blend
(Estimated Cotton %)]],Tbl_AvgPercCotton[Blends],0)),0)</f>
        <v>0</v>
      </c>
      <c r="O613" s="311" t="str">
        <f>CONCATENATE(Tbl_Calculator[[#This Row],[Product Category]],"|",Tbl_Calculator[[#This Row],[Product]])</f>
        <v>|</v>
      </c>
      <c r="P613" s="310">
        <f ca="1">IF(AND(Tbl_Calculator[[#This Row],[Number 
Purchased or Sold
(Individual item)]]&gt;0,Tbl_Calculator[[#This Row],[Weight of Cotton Fibre
(Kg)]]=0),0,1)</f>
        <v>1</v>
      </c>
    </row>
    <row r="614" spans="2:16">
      <c r="B614" s="343"/>
      <c r="C614" s="343"/>
      <c r="D614" s="343"/>
      <c r="E614" s="343"/>
      <c r="F614" s="344">
        <f>IFERROR(INDEX(Tbl_ProductList[Product Weight (g)],MATCH(Tbl_Calculator[[#This Row],[Weight Lookup]],Tbl_ProductList[Product Weight Lookup],0)),0)</f>
        <v>0</v>
      </c>
      <c r="G614" s="345"/>
      <c r="H614" s="346"/>
      <c r="I614" s="347"/>
      <c r="J61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14" s="311" t="e">
        <f ca="1">INDEX(INDIRECT("Tbl_metadata[Category Table names]"),MATCH(Tbl_Calculator[[#This Row],[Business Area]],INDIRECT("Tbl_metadata[Types]",0)))</f>
        <v>#N/A</v>
      </c>
      <c r="L614" s="311" t="e">
        <f ca="1">INDEX(INDIRECT("Tbl_metadata[FabricType Table names]"),MATCH(Tbl_Calculator[[#This Row],[Business Area]],INDIRECT("Tbl_metadata[Types]",0)))</f>
        <v>#N/A</v>
      </c>
      <c r="M61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14" s="312">
        <f>IFERROR(INDEX(Tbl_AvgPercCotton[Average % Cotton],MATCH(Tbl_Calculator[[#This Row],[% Cotton in Blend
(Estimated Cotton %)]],Tbl_AvgPercCotton[Blends],0)),0)</f>
        <v>0</v>
      </c>
      <c r="O614" s="311" t="str">
        <f>CONCATENATE(Tbl_Calculator[[#This Row],[Product Category]],"|",Tbl_Calculator[[#This Row],[Product]])</f>
        <v>|</v>
      </c>
      <c r="P614" s="310">
        <f ca="1">IF(AND(Tbl_Calculator[[#This Row],[Number 
Purchased or Sold
(Individual item)]]&gt;0,Tbl_Calculator[[#This Row],[Weight of Cotton Fibre
(Kg)]]=0),0,1)</f>
        <v>1</v>
      </c>
    </row>
    <row r="615" spans="2:16">
      <c r="B615" s="348"/>
      <c r="C615" s="348"/>
      <c r="D615" s="348"/>
      <c r="E615" s="348"/>
      <c r="F615" s="349">
        <f>IFERROR(INDEX(Tbl_ProductList[Product Weight (g)],MATCH(Tbl_Calculator[[#This Row],[Weight Lookup]],Tbl_ProductList[Product Weight Lookup],0)),0)</f>
        <v>0</v>
      </c>
      <c r="G615" s="350"/>
      <c r="H615" s="351"/>
      <c r="I615" s="352"/>
      <c r="J61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15" s="311" t="e">
        <f ca="1">INDEX(INDIRECT("Tbl_metadata[Category Table names]"),MATCH(Tbl_Calculator[[#This Row],[Business Area]],INDIRECT("Tbl_metadata[Types]",0)))</f>
        <v>#N/A</v>
      </c>
      <c r="L615" s="311" t="e">
        <f ca="1">INDEX(INDIRECT("Tbl_metadata[FabricType Table names]"),MATCH(Tbl_Calculator[[#This Row],[Business Area]],INDIRECT("Tbl_metadata[Types]",0)))</f>
        <v>#N/A</v>
      </c>
      <c r="M61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15" s="312">
        <f>IFERROR(INDEX(Tbl_AvgPercCotton[Average % Cotton],MATCH(Tbl_Calculator[[#This Row],[% Cotton in Blend
(Estimated Cotton %)]],Tbl_AvgPercCotton[Blends],0)),0)</f>
        <v>0</v>
      </c>
      <c r="O615" s="311" t="str">
        <f>CONCATENATE(Tbl_Calculator[[#This Row],[Product Category]],"|",Tbl_Calculator[[#This Row],[Product]])</f>
        <v>|</v>
      </c>
      <c r="P615" s="310">
        <f ca="1">IF(AND(Tbl_Calculator[[#This Row],[Number 
Purchased or Sold
(Individual item)]]&gt;0,Tbl_Calculator[[#This Row],[Weight of Cotton Fibre
(Kg)]]=0),0,1)</f>
        <v>1</v>
      </c>
    </row>
    <row r="616" spans="2:16">
      <c r="B616" s="343"/>
      <c r="C616" s="343"/>
      <c r="D616" s="343"/>
      <c r="E616" s="343"/>
      <c r="F616" s="344">
        <f>IFERROR(INDEX(Tbl_ProductList[Product Weight (g)],MATCH(Tbl_Calculator[[#This Row],[Weight Lookup]],Tbl_ProductList[Product Weight Lookup],0)),0)</f>
        <v>0</v>
      </c>
      <c r="G616" s="345"/>
      <c r="H616" s="346"/>
      <c r="I616" s="347"/>
      <c r="J61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16" s="311" t="e">
        <f ca="1">INDEX(INDIRECT("Tbl_metadata[Category Table names]"),MATCH(Tbl_Calculator[[#This Row],[Business Area]],INDIRECT("Tbl_metadata[Types]",0)))</f>
        <v>#N/A</v>
      </c>
      <c r="L616" s="311" t="e">
        <f ca="1">INDEX(INDIRECT("Tbl_metadata[FabricType Table names]"),MATCH(Tbl_Calculator[[#This Row],[Business Area]],INDIRECT("Tbl_metadata[Types]",0)))</f>
        <v>#N/A</v>
      </c>
      <c r="M61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16" s="312">
        <f>IFERROR(INDEX(Tbl_AvgPercCotton[Average % Cotton],MATCH(Tbl_Calculator[[#This Row],[% Cotton in Blend
(Estimated Cotton %)]],Tbl_AvgPercCotton[Blends],0)),0)</f>
        <v>0</v>
      </c>
      <c r="O616" s="311" t="str">
        <f>CONCATENATE(Tbl_Calculator[[#This Row],[Product Category]],"|",Tbl_Calculator[[#This Row],[Product]])</f>
        <v>|</v>
      </c>
      <c r="P616" s="310">
        <f ca="1">IF(AND(Tbl_Calculator[[#This Row],[Number 
Purchased or Sold
(Individual item)]]&gt;0,Tbl_Calculator[[#This Row],[Weight of Cotton Fibre
(Kg)]]=0),0,1)</f>
        <v>1</v>
      </c>
    </row>
    <row r="617" spans="2:16">
      <c r="B617" s="348"/>
      <c r="C617" s="348"/>
      <c r="D617" s="348"/>
      <c r="E617" s="348"/>
      <c r="F617" s="349">
        <f>IFERROR(INDEX(Tbl_ProductList[Product Weight (g)],MATCH(Tbl_Calculator[[#This Row],[Weight Lookup]],Tbl_ProductList[Product Weight Lookup],0)),0)</f>
        <v>0</v>
      </c>
      <c r="G617" s="350"/>
      <c r="H617" s="351"/>
      <c r="I617" s="352"/>
      <c r="J61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17" s="311" t="e">
        <f ca="1">INDEX(INDIRECT("Tbl_metadata[Category Table names]"),MATCH(Tbl_Calculator[[#This Row],[Business Area]],INDIRECT("Tbl_metadata[Types]",0)))</f>
        <v>#N/A</v>
      </c>
      <c r="L617" s="311" t="e">
        <f ca="1">INDEX(INDIRECT("Tbl_metadata[FabricType Table names]"),MATCH(Tbl_Calculator[[#This Row],[Business Area]],INDIRECT("Tbl_metadata[Types]",0)))</f>
        <v>#N/A</v>
      </c>
      <c r="M61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17" s="312">
        <f>IFERROR(INDEX(Tbl_AvgPercCotton[Average % Cotton],MATCH(Tbl_Calculator[[#This Row],[% Cotton in Blend
(Estimated Cotton %)]],Tbl_AvgPercCotton[Blends],0)),0)</f>
        <v>0</v>
      </c>
      <c r="O617" s="311" t="str">
        <f>CONCATENATE(Tbl_Calculator[[#This Row],[Product Category]],"|",Tbl_Calculator[[#This Row],[Product]])</f>
        <v>|</v>
      </c>
      <c r="P617" s="310">
        <f ca="1">IF(AND(Tbl_Calculator[[#This Row],[Number 
Purchased or Sold
(Individual item)]]&gt;0,Tbl_Calculator[[#This Row],[Weight of Cotton Fibre
(Kg)]]=0),0,1)</f>
        <v>1</v>
      </c>
    </row>
    <row r="618" spans="2:16">
      <c r="B618" s="343"/>
      <c r="C618" s="343"/>
      <c r="D618" s="343"/>
      <c r="E618" s="343"/>
      <c r="F618" s="344">
        <f>IFERROR(INDEX(Tbl_ProductList[Product Weight (g)],MATCH(Tbl_Calculator[[#This Row],[Weight Lookup]],Tbl_ProductList[Product Weight Lookup],0)),0)</f>
        <v>0</v>
      </c>
      <c r="G618" s="345"/>
      <c r="H618" s="346"/>
      <c r="I618" s="347"/>
      <c r="J61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18" s="311" t="e">
        <f ca="1">INDEX(INDIRECT("Tbl_metadata[Category Table names]"),MATCH(Tbl_Calculator[[#This Row],[Business Area]],INDIRECT("Tbl_metadata[Types]",0)))</f>
        <v>#N/A</v>
      </c>
      <c r="L618" s="311" t="e">
        <f ca="1">INDEX(INDIRECT("Tbl_metadata[FabricType Table names]"),MATCH(Tbl_Calculator[[#This Row],[Business Area]],INDIRECT("Tbl_metadata[Types]",0)))</f>
        <v>#N/A</v>
      </c>
      <c r="M61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18" s="312">
        <f>IFERROR(INDEX(Tbl_AvgPercCotton[Average % Cotton],MATCH(Tbl_Calculator[[#This Row],[% Cotton in Blend
(Estimated Cotton %)]],Tbl_AvgPercCotton[Blends],0)),0)</f>
        <v>0</v>
      </c>
      <c r="O618" s="311" t="str">
        <f>CONCATENATE(Tbl_Calculator[[#This Row],[Product Category]],"|",Tbl_Calculator[[#This Row],[Product]])</f>
        <v>|</v>
      </c>
      <c r="P618" s="310">
        <f ca="1">IF(AND(Tbl_Calculator[[#This Row],[Number 
Purchased or Sold
(Individual item)]]&gt;0,Tbl_Calculator[[#This Row],[Weight of Cotton Fibre
(Kg)]]=0),0,1)</f>
        <v>1</v>
      </c>
    </row>
    <row r="619" spans="2:16">
      <c r="B619" s="348"/>
      <c r="C619" s="348"/>
      <c r="D619" s="348"/>
      <c r="E619" s="348"/>
      <c r="F619" s="349">
        <f>IFERROR(INDEX(Tbl_ProductList[Product Weight (g)],MATCH(Tbl_Calculator[[#This Row],[Weight Lookup]],Tbl_ProductList[Product Weight Lookup],0)),0)</f>
        <v>0</v>
      </c>
      <c r="G619" s="350"/>
      <c r="H619" s="351"/>
      <c r="I619" s="352"/>
      <c r="J61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19" s="311" t="e">
        <f ca="1">INDEX(INDIRECT("Tbl_metadata[Category Table names]"),MATCH(Tbl_Calculator[[#This Row],[Business Area]],INDIRECT("Tbl_metadata[Types]",0)))</f>
        <v>#N/A</v>
      </c>
      <c r="L619" s="311" t="e">
        <f ca="1">INDEX(INDIRECT("Tbl_metadata[FabricType Table names]"),MATCH(Tbl_Calculator[[#This Row],[Business Area]],INDIRECT("Tbl_metadata[Types]",0)))</f>
        <v>#N/A</v>
      </c>
      <c r="M61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19" s="312">
        <f>IFERROR(INDEX(Tbl_AvgPercCotton[Average % Cotton],MATCH(Tbl_Calculator[[#This Row],[% Cotton in Blend
(Estimated Cotton %)]],Tbl_AvgPercCotton[Blends],0)),0)</f>
        <v>0</v>
      </c>
      <c r="O619" s="311" t="str">
        <f>CONCATENATE(Tbl_Calculator[[#This Row],[Product Category]],"|",Tbl_Calculator[[#This Row],[Product]])</f>
        <v>|</v>
      </c>
      <c r="P619" s="310">
        <f ca="1">IF(AND(Tbl_Calculator[[#This Row],[Number 
Purchased or Sold
(Individual item)]]&gt;0,Tbl_Calculator[[#This Row],[Weight of Cotton Fibre
(Kg)]]=0),0,1)</f>
        <v>1</v>
      </c>
    </row>
    <row r="620" spans="2:16">
      <c r="B620" s="343"/>
      <c r="C620" s="343"/>
      <c r="D620" s="343"/>
      <c r="E620" s="343"/>
      <c r="F620" s="344">
        <f>IFERROR(INDEX(Tbl_ProductList[Product Weight (g)],MATCH(Tbl_Calculator[[#This Row],[Weight Lookup]],Tbl_ProductList[Product Weight Lookup],0)),0)</f>
        <v>0</v>
      </c>
      <c r="G620" s="345"/>
      <c r="H620" s="346"/>
      <c r="I620" s="347"/>
      <c r="J62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20" s="311" t="e">
        <f ca="1">INDEX(INDIRECT("Tbl_metadata[Category Table names]"),MATCH(Tbl_Calculator[[#This Row],[Business Area]],INDIRECT("Tbl_metadata[Types]",0)))</f>
        <v>#N/A</v>
      </c>
      <c r="L620" s="311" t="e">
        <f ca="1">INDEX(INDIRECT("Tbl_metadata[FabricType Table names]"),MATCH(Tbl_Calculator[[#This Row],[Business Area]],INDIRECT("Tbl_metadata[Types]",0)))</f>
        <v>#N/A</v>
      </c>
      <c r="M62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20" s="312">
        <f>IFERROR(INDEX(Tbl_AvgPercCotton[Average % Cotton],MATCH(Tbl_Calculator[[#This Row],[% Cotton in Blend
(Estimated Cotton %)]],Tbl_AvgPercCotton[Blends],0)),0)</f>
        <v>0</v>
      </c>
      <c r="O620" s="311" t="str">
        <f>CONCATENATE(Tbl_Calculator[[#This Row],[Product Category]],"|",Tbl_Calculator[[#This Row],[Product]])</f>
        <v>|</v>
      </c>
      <c r="P620" s="310">
        <f ca="1">IF(AND(Tbl_Calculator[[#This Row],[Number 
Purchased or Sold
(Individual item)]]&gt;0,Tbl_Calculator[[#This Row],[Weight of Cotton Fibre
(Kg)]]=0),0,1)</f>
        <v>1</v>
      </c>
    </row>
    <row r="621" spans="2:16">
      <c r="B621" s="348"/>
      <c r="C621" s="348"/>
      <c r="D621" s="348"/>
      <c r="E621" s="348"/>
      <c r="F621" s="349">
        <f>IFERROR(INDEX(Tbl_ProductList[Product Weight (g)],MATCH(Tbl_Calculator[[#This Row],[Weight Lookup]],Tbl_ProductList[Product Weight Lookup],0)),0)</f>
        <v>0</v>
      </c>
      <c r="G621" s="350"/>
      <c r="H621" s="351"/>
      <c r="I621" s="352"/>
      <c r="J62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21" s="311" t="e">
        <f ca="1">INDEX(INDIRECT("Tbl_metadata[Category Table names]"),MATCH(Tbl_Calculator[[#This Row],[Business Area]],INDIRECT("Tbl_metadata[Types]",0)))</f>
        <v>#N/A</v>
      </c>
      <c r="L621" s="311" t="e">
        <f ca="1">INDEX(INDIRECT("Tbl_metadata[FabricType Table names]"),MATCH(Tbl_Calculator[[#This Row],[Business Area]],INDIRECT("Tbl_metadata[Types]",0)))</f>
        <v>#N/A</v>
      </c>
      <c r="M62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21" s="312">
        <f>IFERROR(INDEX(Tbl_AvgPercCotton[Average % Cotton],MATCH(Tbl_Calculator[[#This Row],[% Cotton in Blend
(Estimated Cotton %)]],Tbl_AvgPercCotton[Blends],0)),0)</f>
        <v>0</v>
      </c>
      <c r="O621" s="311" t="str">
        <f>CONCATENATE(Tbl_Calculator[[#This Row],[Product Category]],"|",Tbl_Calculator[[#This Row],[Product]])</f>
        <v>|</v>
      </c>
      <c r="P621" s="310">
        <f ca="1">IF(AND(Tbl_Calculator[[#This Row],[Number 
Purchased or Sold
(Individual item)]]&gt;0,Tbl_Calculator[[#This Row],[Weight of Cotton Fibre
(Kg)]]=0),0,1)</f>
        <v>1</v>
      </c>
    </row>
    <row r="622" spans="2:16">
      <c r="B622" s="343"/>
      <c r="C622" s="343"/>
      <c r="D622" s="343"/>
      <c r="E622" s="343"/>
      <c r="F622" s="344">
        <f>IFERROR(INDEX(Tbl_ProductList[Product Weight (g)],MATCH(Tbl_Calculator[[#This Row],[Weight Lookup]],Tbl_ProductList[Product Weight Lookup],0)),0)</f>
        <v>0</v>
      </c>
      <c r="G622" s="345"/>
      <c r="H622" s="346"/>
      <c r="I622" s="347"/>
      <c r="J62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22" s="311" t="e">
        <f ca="1">INDEX(INDIRECT("Tbl_metadata[Category Table names]"),MATCH(Tbl_Calculator[[#This Row],[Business Area]],INDIRECT("Tbl_metadata[Types]",0)))</f>
        <v>#N/A</v>
      </c>
      <c r="L622" s="311" t="e">
        <f ca="1">INDEX(INDIRECT("Tbl_metadata[FabricType Table names]"),MATCH(Tbl_Calculator[[#This Row],[Business Area]],INDIRECT("Tbl_metadata[Types]",0)))</f>
        <v>#N/A</v>
      </c>
      <c r="M62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22" s="312">
        <f>IFERROR(INDEX(Tbl_AvgPercCotton[Average % Cotton],MATCH(Tbl_Calculator[[#This Row],[% Cotton in Blend
(Estimated Cotton %)]],Tbl_AvgPercCotton[Blends],0)),0)</f>
        <v>0</v>
      </c>
      <c r="O622" s="311" t="str">
        <f>CONCATENATE(Tbl_Calculator[[#This Row],[Product Category]],"|",Tbl_Calculator[[#This Row],[Product]])</f>
        <v>|</v>
      </c>
      <c r="P622" s="310">
        <f ca="1">IF(AND(Tbl_Calculator[[#This Row],[Number 
Purchased or Sold
(Individual item)]]&gt;0,Tbl_Calculator[[#This Row],[Weight of Cotton Fibre
(Kg)]]=0),0,1)</f>
        <v>1</v>
      </c>
    </row>
    <row r="623" spans="2:16">
      <c r="B623" s="348"/>
      <c r="C623" s="348"/>
      <c r="D623" s="348"/>
      <c r="E623" s="348"/>
      <c r="F623" s="349">
        <f>IFERROR(INDEX(Tbl_ProductList[Product Weight (g)],MATCH(Tbl_Calculator[[#This Row],[Weight Lookup]],Tbl_ProductList[Product Weight Lookup],0)),0)</f>
        <v>0</v>
      </c>
      <c r="G623" s="350"/>
      <c r="H623" s="351"/>
      <c r="I623" s="352"/>
      <c r="J62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23" s="311" t="e">
        <f ca="1">INDEX(INDIRECT("Tbl_metadata[Category Table names]"),MATCH(Tbl_Calculator[[#This Row],[Business Area]],INDIRECT("Tbl_metadata[Types]",0)))</f>
        <v>#N/A</v>
      </c>
      <c r="L623" s="311" t="e">
        <f ca="1">INDEX(INDIRECT("Tbl_metadata[FabricType Table names]"),MATCH(Tbl_Calculator[[#This Row],[Business Area]],INDIRECT("Tbl_metadata[Types]",0)))</f>
        <v>#N/A</v>
      </c>
      <c r="M62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23" s="312">
        <f>IFERROR(INDEX(Tbl_AvgPercCotton[Average % Cotton],MATCH(Tbl_Calculator[[#This Row],[% Cotton in Blend
(Estimated Cotton %)]],Tbl_AvgPercCotton[Blends],0)),0)</f>
        <v>0</v>
      </c>
      <c r="O623" s="311" t="str">
        <f>CONCATENATE(Tbl_Calculator[[#This Row],[Product Category]],"|",Tbl_Calculator[[#This Row],[Product]])</f>
        <v>|</v>
      </c>
      <c r="P623" s="310">
        <f ca="1">IF(AND(Tbl_Calculator[[#This Row],[Number 
Purchased or Sold
(Individual item)]]&gt;0,Tbl_Calculator[[#This Row],[Weight of Cotton Fibre
(Kg)]]=0),0,1)</f>
        <v>1</v>
      </c>
    </row>
    <row r="624" spans="2:16">
      <c r="B624" s="343"/>
      <c r="C624" s="343"/>
      <c r="D624" s="343"/>
      <c r="E624" s="343"/>
      <c r="F624" s="344">
        <f>IFERROR(INDEX(Tbl_ProductList[Product Weight (g)],MATCH(Tbl_Calculator[[#This Row],[Weight Lookup]],Tbl_ProductList[Product Weight Lookup],0)),0)</f>
        <v>0</v>
      </c>
      <c r="G624" s="345"/>
      <c r="H624" s="346"/>
      <c r="I624" s="347"/>
      <c r="J62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24" s="311" t="e">
        <f ca="1">INDEX(INDIRECT("Tbl_metadata[Category Table names]"),MATCH(Tbl_Calculator[[#This Row],[Business Area]],INDIRECT("Tbl_metadata[Types]",0)))</f>
        <v>#N/A</v>
      </c>
      <c r="L624" s="311" t="e">
        <f ca="1">INDEX(INDIRECT("Tbl_metadata[FabricType Table names]"),MATCH(Tbl_Calculator[[#This Row],[Business Area]],INDIRECT("Tbl_metadata[Types]",0)))</f>
        <v>#N/A</v>
      </c>
      <c r="M62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24" s="312">
        <f>IFERROR(INDEX(Tbl_AvgPercCotton[Average % Cotton],MATCH(Tbl_Calculator[[#This Row],[% Cotton in Blend
(Estimated Cotton %)]],Tbl_AvgPercCotton[Blends],0)),0)</f>
        <v>0</v>
      </c>
      <c r="O624" s="311" t="str">
        <f>CONCATENATE(Tbl_Calculator[[#This Row],[Product Category]],"|",Tbl_Calculator[[#This Row],[Product]])</f>
        <v>|</v>
      </c>
      <c r="P624" s="310">
        <f ca="1">IF(AND(Tbl_Calculator[[#This Row],[Number 
Purchased or Sold
(Individual item)]]&gt;0,Tbl_Calculator[[#This Row],[Weight of Cotton Fibre
(Kg)]]=0),0,1)</f>
        <v>1</v>
      </c>
    </row>
    <row r="625" spans="2:16">
      <c r="B625" s="348"/>
      <c r="C625" s="348"/>
      <c r="D625" s="348"/>
      <c r="E625" s="348"/>
      <c r="F625" s="349">
        <f>IFERROR(INDEX(Tbl_ProductList[Product Weight (g)],MATCH(Tbl_Calculator[[#This Row],[Weight Lookup]],Tbl_ProductList[Product Weight Lookup],0)),0)</f>
        <v>0</v>
      </c>
      <c r="G625" s="350"/>
      <c r="H625" s="351"/>
      <c r="I625" s="352"/>
      <c r="J62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25" s="311" t="e">
        <f ca="1">INDEX(INDIRECT("Tbl_metadata[Category Table names]"),MATCH(Tbl_Calculator[[#This Row],[Business Area]],INDIRECT("Tbl_metadata[Types]",0)))</f>
        <v>#N/A</v>
      </c>
      <c r="L625" s="311" t="e">
        <f ca="1">INDEX(INDIRECT("Tbl_metadata[FabricType Table names]"),MATCH(Tbl_Calculator[[#This Row],[Business Area]],INDIRECT("Tbl_metadata[Types]",0)))</f>
        <v>#N/A</v>
      </c>
      <c r="M62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25" s="312">
        <f>IFERROR(INDEX(Tbl_AvgPercCotton[Average % Cotton],MATCH(Tbl_Calculator[[#This Row],[% Cotton in Blend
(Estimated Cotton %)]],Tbl_AvgPercCotton[Blends],0)),0)</f>
        <v>0</v>
      </c>
      <c r="O625" s="311" t="str">
        <f>CONCATENATE(Tbl_Calculator[[#This Row],[Product Category]],"|",Tbl_Calculator[[#This Row],[Product]])</f>
        <v>|</v>
      </c>
      <c r="P625" s="310">
        <f ca="1">IF(AND(Tbl_Calculator[[#This Row],[Number 
Purchased or Sold
(Individual item)]]&gt;0,Tbl_Calculator[[#This Row],[Weight of Cotton Fibre
(Kg)]]=0),0,1)</f>
        <v>1</v>
      </c>
    </row>
    <row r="626" spans="2:16">
      <c r="B626" s="343"/>
      <c r="C626" s="343"/>
      <c r="D626" s="343"/>
      <c r="E626" s="343"/>
      <c r="F626" s="344">
        <f>IFERROR(INDEX(Tbl_ProductList[Product Weight (g)],MATCH(Tbl_Calculator[[#This Row],[Weight Lookup]],Tbl_ProductList[Product Weight Lookup],0)),0)</f>
        <v>0</v>
      </c>
      <c r="G626" s="345"/>
      <c r="H626" s="346"/>
      <c r="I626" s="347"/>
      <c r="J62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26" s="311" t="e">
        <f ca="1">INDEX(INDIRECT("Tbl_metadata[Category Table names]"),MATCH(Tbl_Calculator[[#This Row],[Business Area]],INDIRECT("Tbl_metadata[Types]",0)))</f>
        <v>#N/A</v>
      </c>
      <c r="L626" s="311" t="e">
        <f ca="1">INDEX(INDIRECT("Tbl_metadata[FabricType Table names]"),MATCH(Tbl_Calculator[[#This Row],[Business Area]],INDIRECT("Tbl_metadata[Types]",0)))</f>
        <v>#N/A</v>
      </c>
      <c r="M62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26" s="312">
        <f>IFERROR(INDEX(Tbl_AvgPercCotton[Average % Cotton],MATCH(Tbl_Calculator[[#This Row],[% Cotton in Blend
(Estimated Cotton %)]],Tbl_AvgPercCotton[Blends],0)),0)</f>
        <v>0</v>
      </c>
      <c r="O626" s="311" t="str">
        <f>CONCATENATE(Tbl_Calculator[[#This Row],[Product Category]],"|",Tbl_Calculator[[#This Row],[Product]])</f>
        <v>|</v>
      </c>
      <c r="P626" s="310">
        <f ca="1">IF(AND(Tbl_Calculator[[#This Row],[Number 
Purchased or Sold
(Individual item)]]&gt;0,Tbl_Calculator[[#This Row],[Weight of Cotton Fibre
(Kg)]]=0),0,1)</f>
        <v>1</v>
      </c>
    </row>
    <row r="627" spans="2:16">
      <c r="B627" s="348"/>
      <c r="C627" s="348"/>
      <c r="D627" s="348"/>
      <c r="E627" s="348"/>
      <c r="F627" s="349">
        <f>IFERROR(INDEX(Tbl_ProductList[Product Weight (g)],MATCH(Tbl_Calculator[[#This Row],[Weight Lookup]],Tbl_ProductList[Product Weight Lookup],0)),0)</f>
        <v>0</v>
      </c>
      <c r="G627" s="350"/>
      <c r="H627" s="351"/>
      <c r="I627" s="352"/>
      <c r="J62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27" s="311" t="e">
        <f ca="1">INDEX(INDIRECT("Tbl_metadata[Category Table names]"),MATCH(Tbl_Calculator[[#This Row],[Business Area]],INDIRECT("Tbl_metadata[Types]",0)))</f>
        <v>#N/A</v>
      </c>
      <c r="L627" s="311" t="e">
        <f ca="1">INDEX(INDIRECT("Tbl_metadata[FabricType Table names]"),MATCH(Tbl_Calculator[[#This Row],[Business Area]],INDIRECT("Tbl_metadata[Types]",0)))</f>
        <v>#N/A</v>
      </c>
      <c r="M62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27" s="312">
        <f>IFERROR(INDEX(Tbl_AvgPercCotton[Average % Cotton],MATCH(Tbl_Calculator[[#This Row],[% Cotton in Blend
(Estimated Cotton %)]],Tbl_AvgPercCotton[Blends],0)),0)</f>
        <v>0</v>
      </c>
      <c r="O627" s="311" t="str">
        <f>CONCATENATE(Tbl_Calculator[[#This Row],[Product Category]],"|",Tbl_Calculator[[#This Row],[Product]])</f>
        <v>|</v>
      </c>
      <c r="P627" s="310">
        <f ca="1">IF(AND(Tbl_Calculator[[#This Row],[Number 
Purchased or Sold
(Individual item)]]&gt;0,Tbl_Calculator[[#This Row],[Weight of Cotton Fibre
(Kg)]]=0),0,1)</f>
        <v>1</v>
      </c>
    </row>
    <row r="628" spans="2:16">
      <c r="B628" s="343"/>
      <c r="C628" s="343"/>
      <c r="D628" s="343"/>
      <c r="E628" s="343"/>
      <c r="F628" s="344">
        <f>IFERROR(INDEX(Tbl_ProductList[Product Weight (g)],MATCH(Tbl_Calculator[[#This Row],[Weight Lookup]],Tbl_ProductList[Product Weight Lookup],0)),0)</f>
        <v>0</v>
      </c>
      <c r="G628" s="345"/>
      <c r="H628" s="346"/>
      <c r="I628" s="347"/>
      <c r="J62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28" s="311" t="e">
        <f ca="1">INDEX(INDIRECT("Tbl_metadata[Category Table names]"),MATCH(Tbl_Calculator[[#This Row],[Business Area]],INDIRECT("Tbl_metadata[Types]",0)))</f>
        <v>#N/A</v>
      </c>
      <c r="L628" s="311" t="e">
        <f ca="1">INDEX(INDIRECT("Tbl_metadata[FabricType Table names]"),MATCH(Tbl_Calculator[[#This Row],[Business Area]],INDIRECT("Tbl_metadata[Types]",0)))</f>
        <v>#N/A</v>
      </c>
      <c r="M62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28" s="312">
        <f>IFERROR(INDEX(Tbl_AvgPercCotton[Average % Cotton],MATCH(Tbl_Calculator[[#This Row],[% Cotton in Blend
(Estimated Cotton %)]],Tbl_AvgPercCotton[Blends],0)),0)</f>
        <v>0</v>
      </c>
      <c r="O628" s="311" t="str">
        <f>CONCATENATE(Tbl_Calculator[[#This Row],[Product Category]],"|",Tbl_Calculator[[#This Row],[Product]])</f>
        <v>|</v>
      </c>
      <c r="P628" s="310">
        <f ca="1">IF(AND(Tbl_Calculator[[#This Row],[Number 
Purchased or Sold
(Individual item)]]&gt;0,Tbl_Calculator[[#This Row],[Weight of Cotton Fibre
(Kg)]]=0),0,1)</f>
        <v>1</v>
      </c>
    </row>
    <row r="629" spans="2:16">
      <c r="B629" s="348"/>
      <c r="C629" s="348"/>
      <c r="D629" s="348"/>
      <c r="E629" s="348"/>
      <c r="F629" s="349">
        <f>IFERROR(INDEX(Tbl_ProductList[Product Weight (g)],MATCH(Tbl_Calculator[[#This Row],[Weight Lookup]],Tbl_ProductList[Product Weight Lookup],0)),0)</f>
        <v>0</v>
      </c>
      <c r="G629" s="350"/>
      <c r="H629" s="351"/>
      <c r="I629" s="352"/>
      <c r="J62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29" s="311" t="e">
        <f ca="1">INDEX(INDIRECT("Tbl_metadata[Category Table names]"),MATCH(Tbl_Calculator[[#This Row],[Business Area]],INDIRECT("Tbl_metadata[Types]",0)))</f>
        <v>#N/A</v>
      </c>
      <c r="L629" s="311" t="e">
        <f ca="1">INDEX(INDIRECT("Tbl_metadata[FabricType Table names]"),MATCH(Tbl_Calculator[[#This Row],[Business Area]],INDIRECT("Tbl_metadata[Types]",0)))</f>
        <v>#N/A</v>
      </c>
      <c r="M62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29" s="312">
        <f>IFERROR(INDEX(Tbl_AvgPercCotton[Average % Cotton],MATCH(Tbl_Calculator[[#This Row],[% Cotton in Blend
(Estimated Cotton %)]],Tbl_AvgPercCotton[Blends],0)),0)</f>
        <v>0</v>
      </c>
      <c r="O629" s="311" t="str">
        <f>CONCATENATE(Tbl_Calculator[[#This Row],[Product Category]],"|",Tbl_Calculator[[#This Row],[Product]])</f>
        <v>|</v>
      </c>
      <c r="P629" s="310">
        <f ca="1">IF(AND(Tbl_Calculator[[#This Row],[Number 
Purchased or Sold
(Individual item)]]&gt;0,Tbl_Calculator[[#This Row],[Weight of Cotton Fibre
(Kg)]]=0),0,1)</f>
        <v>1</v>
      </c>
    </row>
    <row r="630" spans="2:16">
      <c r="B630" s="343"/>
      <c r="C630" s="343"/>
      <c r="D630" s="343"/>
      <c r="E630" s="343"/>
      <c r="F630" s="344">
        <f>IFERROR(INDEX(Tbl_ProductList[Product Weight (g)],MATCH(Tbl_Calculator[[#This Row],[Weight Lookup]],Tbl_ProductList[Product Weight Lookup],0)),0)</f>
        <v>0</v>
      </c>
      <c r="G630" s="345"/>
      <c r="H630" s="346"/>
      <c r="I630" s="347"/>
      <c r="J63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30" s="311" t="e">
        <f ca="1">INDEX(INDIRECT("Tbl_metadata[Category Table names]"),MATCH(Tbl_Calculator[[#This Row],[Business Area]],INDIRECT("Tbl_metadata[Types]",0)))</f>
        <v>#N/A</v>
      </c>
      <c r="L630" s="311" t="e">
        <f ca="1">INDEX(INDIRECT("Tbl_metadata[FabricType Table names]"),MATCH(Tbl_Calculator[[#This Row],[Business Area]],INDIRECT("Tbl_metadata[Types]",0)))</f>
        <v>#N/A</v>
      </c>
      <c r="M63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30" s="312">
        <f>IFERROR(INDEX(Tbl_AvgPercCotton[Average % Cotton],MATCH(Tbl_Calculator[[#This Row],[% Cotton in Blend
(Estimated Cotton %)]],Tbl_AvgPercCotton[Blends],0)),0)</f>
        <v>0</v>
      </c>
      <c r="O630" s="311" t="str">
        <f>CONCATENATE(Tbl_Calculator[[#This Row],[Product Category]],"|",Tbl_Calculator[[#This Row],[Product]])</f>
        <v>|</v>
      </c>
      <c r="P630" s="310">
        <f ca="1">IF(AND(Tbl_Calculator[[#This Row],[Number 
Purchased or Sold
(Individual item)]]&gt;0,Tbl_Calculator[[#This Row],[Weight of Cotton Fibre
(Kg)]]=0),0,1)</f>
        <v>1</v>
      </c>
    </row>
    <row r="631" spans="2:16">
      <c r="B631" s="348"/>
      <c r="C631" s="348"/>
      <c r="D631" s="348"/>
      <c r="E631" s="348"/>
      <c r="F631" s="349">
        <f>IFERROR(INDEX(Tbl_ProductList[Product Weight (g)],MATCH(Tbl_Calculator[[#This Row],[Weight Lookup]],Tbl_ProductList[Product Weight Lookup],0)),0)</f>
        <v>0</v>
      </c>
      <c r="G631" s="350"/>
      <c r="H631" s="351"/>
      <c r="I631" s="352"/>
      <c r="J63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31" s="311" t="e">
        <f ca="1">INDEX(INDIRECT("Tbl_metadata[Category Table names]"),MATCH(Tbl_Calculator[[#This Row],[Business Area]],INDIRECT("Tbl_metadata[Types]",0)))</f>
        <v>#N/A</v>
      </c>
      <c r="L631" s="311" t="e">
        <f ca="1">INDEX(INDIRECT("Tbl_metadata[FabricType Table names]"),MATCH(Tbl_Calculator[[#This Row],[Business Area]],INDIRECT("Tbl_metadata[Types]",0)))</f>
        <v>#N/A</v>
      </c>
      <c r="M63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31" s="312">
        <f>IFERROR(INDEX(Tbl_AvgPercCotton[Average % Cotton],MATCH(Tbl_Calculator[[#This Row],[% Cotton in Blend
(Estimated Cotton %)]],Tbl_AvgPercCotton[Blends],0)),0)</f>
        <v>0</v>
      </c>
      <c r="O631" s="311" t="str">
        <f>CONCATENATE(Tbl_Calculator[[#This Row],[Product Category]],"|",Tbl_Calculator[[#This Row],[Product]])</f>
        <v>|</v>
      </c>
      <c r="P631" s="310">
        <f ca="1">IF(AND(Tbl_Calculator[[#This Row],[Number 
Purchased or Sold
(Individual item)]]&gt;0,Tbl_Calculator[[#This Row],[Weight of Cotton Fibre
(Kg)]]=0),0,1)</f>
        <v>1</v>
      </c>
    </row>
    <row r="632" spans="2:16">
      <c r="B632" s="343"/>
      <c r="C632" s="343"/>
      <c r="D632" s="343"/>
      <c r="E632" s="343"/>
      <c r="F632" s="344">
        <f>IFERROR(INDEX(Tbl_ProductList[Product Weight (g)],MATCH(Tbl_Calculator[[#This Row],[Weight Lookup]],Tbl_ProductList[Product Weight Lookup],0)),0)</f>
        <v>0</v>
      </c>
      <c r="G632" s="345"/>
      <c r="H632" s="346"/>
      <c r="I632" s="347"/>
      <c r="J63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32" s="311" t="e">
        <f ca="1">INDEX(INDIRECT("Tbl_metadata[Category Table names]"),MATCH(Tbl_Calculator[[#This Row],[Business Area]],INDIRECT("Tbl_metadata[Types]",0)))</f>
        <v>#N/A</v>
      </c>
      <c r="L632" s="311" t="e">
        <f ca="1">INDEX(INDIRECT("Tbl_metadata[FabricType Table names]"),MATCH(Tbl_Calculator[[#This Row],[Business Area]],INDIRECT("Tbl_metadata[Types]",0)))</f>
        <v>#N/A</v>
      </c>
      <c r="M63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32" s="312">
        <f>IFERROR(INDEX(Tbl_AvgPercCotton[Average % Cotton],MATCH(Tbl_Calculator[[#This Row],[% Cotton in Blend
(Estimated Cotton %)]],Tbl_AvgPercCotton[Blends],0)),0)</f>
        <v>0</v>
      </c>
      <c r="O632" s="311" t="str">
        <f>CONCATENATE(Tbl_Calculator[[#This Row],[Product Category]],"|",Tbl_Calculator[[#This Row],[Product]])</f>
        <v>|</v>
      </c>
      <c r="P632" s="310">
        <f ca="1">IF(AND(Tbl_Calculator[[#This Row],[Number 
Purchased or Sold
(Individual item)]]&gt;0,Tbl_Calculator[[#This Row],[Weight of Cotton Fibre
(Kg)]]=0),0,1)</f>
        <v>1</v>
      </c>
    </row>
    <row r="633" spans="2:16">
      <c r="B633" s="348"/>
      <c r="C633" s="348"/>
      <c r="D633" s="348"/>
      <c r="E633" s="348"/>
      <c r="F633" s="349">
        <f>IFERROR(INDEX(Tbl_ProductList[Product Weight (g)],MATCH(Tbl_Calculator[[#This Row],[Weight Lookup]],Tbl_ProductList[Product Weight Lookup],0)),0)</f>
        <v>0</v>
      </c>
      <c r="G633" s="350"/>
      <c r="H633" s="351"/>
      <c r="I633" s="352"/>
      <c r="J63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33" s="311" t="e">
        <f ca="1">INDEX(INDIRECT("Tbl_metadata[Category Table names]"),MATCH(Tbl_Calculator[[#This Row],[Business Area]],INDIRECT("Tbl_metadata[Types]",0)))</f>
        <v>#N/A</v>
      </c>
      <c r="L633" s="311" t="e">
        <f ca="1">INDEX(INDIRECT("Tbl_metadata[FabricType Table names]"),MATCH(Tbl_Calculator[[#This Row],[Business Area]],INDIRECT("Tbl_metadata[Types]",0)))</f>
        <v>#N/A</v>
      </c>
      <c r="M63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33" s="312">
        <f>IFERROR(INDEX(Tbl_AvgPercCotton[Average % Cotton],MATCH(Tbl_Calculator[[#This Row],[% Cotton in Blend
(Estimated Cotton %)]],Tbl_AvgPercCotton[Blends],0)),0)</f>
        <v>0</v>
      </c>
      <c r="O633" s="311" t="str">
        <f>CONCATENATE(Tbl_Calculator[[#This Row],[Product Category]],"|",Tbl_Calculator[[#This Row],[Product]])</f>
        <v>|</v>
      </c>
      <c r="P633" s="310">
        <f ca="1">IF(AND(Tbl_Calculator[[#This Row],[Number 
Purchased or Sold
(Individual item)]]&gt;0,Tbl_Calculator[[#This Row],[Weight of Cotton Fibre
(Kg)]]=0),0,1)</f>
        <v>1</v>
      </c>
    </row>
    <row r="634" spans="2:16">
      <c r="B634" s="343"/>
      <c r="C634" s="343"/>
      <c r="D634" s="343"/>
      <c r="E634" s="343"/>
      <c r="F634" s="344">
        <f>IFERROR(INDEX(Tbl_ProductList[Product Weight (g)],MATCH(Tbl_Calculator[[#This Row],[Weight Lookup]],Tbl_ProductList[Product Weight Lookup],0)),0)</f>
        <v>0</v>
      </c>
      <c r="G634" s="345"/>
      <c r="H634" s="346"/>
      <c r="I634" s="347"/>
      <c r="J63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34" s="311" t="e">
        <f ca="1">INDEX(INDIRECT("Tbl_metadata[Category Table names]"),MATCH(Tbl_Calculator[[#This Row],[Business Area]],INDIRECT("Tbl_metadata[Types]",0)))</f>
        <v>#N/A</v>
      </c>
      <c r="L634" s="311" t="e">
        <f ca="1">INDEX(INDIRECT("Tbl_metadata[FabricType Table names]"),MATCH(Tbl_Calculator[[#This Row],[Business Area]],INDIRECT("Tbl_metadata[Types]",0)))</f>
        <v>#N/A</v>
      </c>
      <c r="M63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34" s="312">
        <f>IFERROR(INDEX(Tbl_AvgPercCotton[Average % Cotton],MATCH(Tbl_Calculator[[#This Row],[% Cotton in Blend
(Estimated Cotton %)]],Tbl_AvgPercCotton[Blends],0)),0)</f>
        <v>0</v>
      </c>
      <c r="O634" s="311" t="str">
        <f>CONCATENATE(Tbl_Calculator[[#This Row],[Product Category]],"|",Tbl_Calculator[[#This Row],[Product]])</f>
        <v>|</v>
      </c>
      <c r="P634" s="310">
        <f ca="1">IF(AND(Tbl_Calculator[[#This Row],[Number 
Purchased or Sold
(Individual item)]]&gt;0,Tbl_Calculator[[#This Row],[Weight of Cotton Fibre
(Kg)]]=0),0,1)</f>
        <v>1</v>
      </c>
    </row>
    <row r="635" spans="2:16">
      <c r="B635" s="348"/>
      <c r="C635" s="348"/>
      <c r="D635" s="348"/>
      <c r="E635" s="348"/>
      <c r="F635" s="349">
        <f>IFERROR(INDEX(Tbl_ProductList[Product Weight (g)],MATCH(Tbl_Calculator[[#This Row],[Weight Lookup]],Tbl_ProductList[Product Weight Lookup],0)),0)</f>
        <v>0</v>
      </c>
      <c r="G635" s="350"/>
      <c r="H635" s="351"/>
      <c r="I635" s="352"/>
      <c r="J63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35" s="311" t="e">
        <f ca="1">INDEX(INDIRECT("Tbl_metadata[Category Table names]"),MATCH(Tbl_Calculator[[#This Row],[Business Area]],INDIRECT("Tbl_metadata[Types]",0)))</f>
        <v>#N/A</v>
      </c>
      <c r="L635" s="311" t="e">
        <f ca="1">INDEX(INDIRECT("Tbl_metadata[FabricType Table names]"),MATCH(Tbl_Calculator[[#This Row],[Business Area]],INDIRECT("Tbl_metadata[Types]",0)))</f>
        <v>#N/A</v>
      </c>
      <c r="M63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35" s="312">
        <f>IFERROR(INDEX(Tbl_AvgPercCotton[Average % Cotton],MATCH(Tbl_Calculator[[#This Row],[% Cotton in Blend
(Estimated Cotton %)]],Tbl_AvgPercCotton[Blends],0)),0)</f>
        <v>0</v>
      </c>
      <c r="O635" s="311" t="str">
        <f>CONCATENATE(Tbl_Calculator[[#This Row],[Product Category]],"|",Tbl_Calculator[[#This Row],[Product]])</f>
        <v>|</v>
      </c>
      <c r="P635" s="310">
        <f ca="1">IF(AND(Tbl_Calculator[[#This Row],[Number 
Purchased or Sold
(Individual item)]]&gt;0,Tbl_Calculator[[#This Row],[Weight of Cotton Fibre
(Kg)]]=0),0,1)</f>
        <v>1</v>
      </c>
    </row>
    <row r="636" spans="2:16">
      <c r="B636" s="343"/>
      <c r="C636" s="343"/>
      <c r="D636" s="343"/>
      <c r="E636" s="343"/>
      <c r="F636" s="344">
        <f>IFERROR(INDEX(Tbl_ProductList[Product Weight (g)],MATCH(Tbl_Calculator[[#This Row],[Weight Lookup]],Tbl_ProductList[Product Weight Lookup],0)),0)</f>
        <v>0</v>
      </c>
      <c r="G636" s="345"/>
      <c r="H636" s="346"/>
      <c r="I636" s="347"/>
      <c r="J63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36" s="311" t="e">
        <f ca="1">INDEX(INDIRECT("Tbl_metadata[Category Table names]"),MATCH(Tbl_Calculator[[#This Row],[Business Area]],INDIRECT("Tbl_metadata[Types]",0)))</f>
        <v>#N/A</v>
      </c>
      <c r="L636" s="311" t="e">
        <f ca="1">INDEX(INDIRECT("Tbl_metadata[FabricType Table names]"),MATCH(Tbl_Calculator[[#This Row],[Business Area]],INDIRECT("Tbl_metadata[Types]",0)))</f>
        <v>#N/A</v>
      </c>
      <c r="M63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36" s="312">
        <f>IFERROR(INDEX(Tbl_AvgPercCotton[Average % Cotton],MATCH(Tbl_Calculator[[#This Row],[% Cotton in Blend
(Estimated Cotton %)]],Tbl_AvgPercCotton[Blends],0)),0)</f>
        <v>0</v>
      </c>
      <c r="O636" s="311" t="str">
        <f>CONCATENATE(Tbl_Calculator[[#This Row],[Product Category]],"|",Tbl_Calculator[[#This Row],[Product]])</f>
        <v>|</v>
      </c>
      <c r="P636" s="310">
        <f ca="1">IF(AND(Tbl_Calculator[[#This Row],[Number 
Purchased or Sold
(Individual item)]]&gt;0,Tbl_Calculator[[#This Row],[Weight of Cotton Fibre
(Kg)]]=0),0,1)</f>
        <v>1</v>
      </c>
    </row>
    <row r="637" spans="2:16">
      <c r="B637" s="348"/>
      <c r="C637" s="348"/>
      <c r="D637" s="348"/>
      <c r="E637" s="348"/>
      <c r="F637" s="349">
        <f>IFERROR(INDEX(Tbl_ProductList[Product Weight (g)],MATCH(Tbl_Calculator[[#This Row],[Weight Lookup]],Tbl_ProductList[Product Weight Lookup],0)),0)</f>
        <v>0</v>
      </c>
      <c r="G637" s="350"/>
      <c r="H637" s="351"/>
      <c r="I637" s="352"/>
      <c r="J63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37" s="311" t="e">
        <f ca="1">INDEX(INDIRECT("Tbl_metadata[Category Table names]"),MATCH(Tbl_Calculator[[#This Row],[Business Area]],INDIRECT("Tbl_metadata[Types]",0)))</f>
        <v>#N/A</v>
      </c>
      <c r="L637" s="311" t="e">
        <f ca="1">INDEX(INDIRECT("Tbl_metadata[FabricType Table names]"),MATCH(Tbl_Calculator[[#This Row],[Business Area]],INDIRECT("Tbl_metadata[Types]",0)))</f>
        <v>#N/A</v>
      </c>
      <c r="M63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37" s="312">
        <f>IFERROR(INDEX(Tbl_AvgPercCotton[Average % Cotton],MATCH(Tbl_Calculator[[#This Row],[% Cotton in Blend
(Estimated Cotton %)]],Tbl_AvgPercCotton[Blends],0)),0)</f>
        <v>0</v>
      </c>
      <c r="O637" s="311" t="str">
        <f>CONCATENATE(Tbl_Calculator[[#This Row],[Product Category]],"|",Tbl_Calculator[[#This Row],[Product]])</f>
        <v>|</v>
      </c>
      <c r="P637" s="310">
        <f ca="1">IF(AND(Tbl_Calculator[[#This Row],[Number 
Purchased or Sold
(Individual item)]]&gt;0,Tbl_Calculator[[#This Row],[Weight of Cotton Fibre
(Kg)]]=0),0,1)</f>
        <v>1</v>
      </c>
    </row>
    <row r="638" spans="2:16">
      <c r="B638" s="343"/>
      <c r="C638" s="343"/>
      <c r="D638" s="343"/>
      <c r="E638" s="343"/>
      <c r="F638" s="344">
        <f>IFERROR(INDEX(Tbl_ProductList[Product Weight (g)],MATCH(Tbl_Calculator[[#This Row],[Weight Lookup]],Tbl_ProductList[Product Weight Lookup],0)),0)</f>
        <v>0</v>
      </c>
      <c r="G638" s="345"/>
      <c r="H638" s="346"/>
      <c r="I638" s="347"/>
      <c r="J63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38" s="311" t="e">
        <f ca="1">INDEX(INDIRECT("Tbl_metadata[Category Table names]"),MATCH(Tbl_Calculator[[#This Row],[Business Area]],INDIRECT("Tbl_metadata[Types]",0)))</f>
        <v>#N/A</v>
      </c>
      <c r="L638" s="311" t="e">
        <f ca="1">INDEX(INDIRECT("Tbl_metadata[FabricType Table names]"),MATCH(Tbl_Calculator[[#This Row],[Business Area]],INDIRECT("Tbl_metadata[Types]",0)))</f>
        <v>#N/A</v>
      </c>
      <c r="M63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38" s="312">
        <f>IFERROR(INDEX(Tbl_AvgPercCotton[Average % Cotton],MATCH(Tbl_Calculator[[#This Row],[% Cotton in Blend
(Estimated Cotton %)]],Tbl_AvgPercCotton[Blends],0)),0)</f>
        <v>0</v>
      </c>
      <c r="O638" s="311" t="str">
        <f>CONCATENATE(Tbl_Calculator[[#This Row],[Product Category]],"|",Tbl_Calculator[[#This Row],[Product]])</f>
        <v>|</v>
      </c>
      <c r="P638" s="310">
        <f ca="1">IF(AND(Tbl_Calculator[[#This Row],[Number 
Purchased or Sold
(Individual item)]]&gt;0,Tbl_Calculator[[#This Row],[Weight of Cotton Fibre
(Kg)]]=0),0,1)</f>
        <v>1</v>
      </c>
    </row>
    <row r="639" spans="2:16">
      <c r="B639" s="348"/>
      <c r="C639" s="348"/>
      <c r="D639" s="348"/>
      <c r="E639" s="348"/>
      <c r="F639" s="349">
        <f>IFERROR(INDEX(Tbl_ProductList[Product Weight (g)],MATCH(Tbl_Calculator[[#This Row],[Weight Lookup]],Tbl_ProductList[Product Weight Lookup],0)),0)</f>
        <v>0</v>
      </c>
      <c r="G639" s="350"/>
      <c r="H639" s="351"/>
      <c r="I639" s="352"/>
      <c r="J63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39" s="311" t="e">
        <f ca="1">INDEX(INDIRECT("Tbl_metadata[Category Table names]"),MATCH(Tbl_Calculator[[#This Row],[Business Area]],INDIRECT("Tbl_metadata[Types]",0)))</f>
        <v>#N/A</v>
      </c>
      <c r="L639" s="311" t="e">
        <f ca="1">INDEX(INDIRECT("Tbl_metadata[FabricType Table names]"),MATCH(Tbl_Calculator[[#This Row],[Business Area]],INDIRECT("Tbl_metadata[Types]",0)))</f>
        <v>#N/A</v>
      </c>
      <c r="M63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39" s="312">
        <f>IFERROR(INDEX(Tbl_AvgPercCotton[Average % Cotton],MATCH(Tbl_Calculator[[#This Row],[% Cotton in Blend
(Estimated Cotton %)]],Tbl_AvgPercCotton[Blends],0)),0)</f>
        <v>0</v>
      </c>
      <c r="O639" s="311" t="str">
        <f>CONCATENATE(Tbl_Calculator[[#This Row],[Product Category]],"|",Tbl_Calculator[[#This Row],[Product]])</f>
        <v>|</v>
      </c>
      <c r="P639" s="310">
        <f ca="1">IF(AND(Tbl_Calculator[[#This Row],[Number 
Purchased or Sold
(Individual item)]]&gt;0,Tbl_Calculator[[#This Row],[Weight of Cotton Fibre
(Kg)]]=0),0,1)</f>
        <v>1</v>
      </c>
    </row>
    <row r="640" spans="2:16">
      <c r="B640" s="343"/>
      <c r="C640" s="343"/>
      <c r="D640" s="343"/>
      <c r="E640" s="343"/>
      <c r="F640" s="344">
        <f>IFERROR(INDEX(Tbl_ProductList[Product Weight (g)],MATCH(Tbl_Calculator[[#This Row],[Weight Lookup]],Tbl_ProductList[Product Weight Lookup],0)),0)</f>
        <v>0</v>
      </c>
      <c r="G640" s="345"/>
      <c r="H640" s="346"/>
      <c r="I640" s="347"/>
      <c r="J64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40" s="311" t="e">
        <f ca="1">INDEX(INDIRECT("Tbl_metadata[Category Table names]"),MATCH(Tbl_Calculator[[#This Row],[Business Area]],INDIRECT("Tbl_metadata[Types]",0)))</f>
        <v>#N/A</v>
      </c>
      <c r="L640" s="311" t="e">
        <f ca="1">INDEX(INDIRECT("Tbl_metadata[FabricType Table names]"),MATCH(Tbl_Calculator[[#This Row],[Business Area]],INDIRECT("Tbl_metadata[Types]",0)))</f>
        <v>#N/A</v>
      </c>
      <c r="M64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40" s="312">
        <f>IFERROR(INDEX(Tbl_AvgPercCotton[Average % Cotton],MATCH(Tbl_Calculator[[#This Row],[% Cotton in Blend
(Estimated Cotton %)]],Tbl_AvgPercCotton[Blends],0)),0)</f>
        <v>0</v>
      </c>
      <c r="O640" s="311" t="str">
        <f>CONCATENATE(Tbl_Calculator[[#This Row],[Product Category]],"|",Tbl_Calculator[[#This Row],[Product]])</f>
        <v>|</v>
      </c>
      <c r="P640" s="310">
        <f ca="1">IF(AND(Tbl_Calculator[[#This Row],[Number 
Purchased or Sold
(Individual item)]]&gt;0,Tbl_Calculator[[#This Row],[Weight of Cotton Fibre
(Kg)]]=0),0,1)</f>
        <v>1</v>
      </c>
    </row>
    <row r="641" spans="2:16">
      <c r="B641" s="348"/>
      <c r="C641" s="348"/>
      <c r="D641" s="348"/>
      <c r="E641" s="348"/>
      <c r="F641" s="349">
        <f>IFERROR(INDEX(Tbl_ProductList[Product Weight (g)],MATCH(Tbl_Calculator[[#This Row],[Weight Lookup]],Tbl_ProductList[Product Weight Lookup],0)),0)</f>
        <v>0</v>
      </c>
      <c r="G641" s="350"/>
      <c r="H641" s="351"/>
      <c r="I641" s="352"/>
      <c r="J64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41" s="311" t="e">
        <f ca="1">INDEX(INDIRECT("Tbl_metadata[Category Table names]"),MATCH(Tbl_Calculator[[#This Row],[Business Area]],INDIRECT("Tbl_metadata[Types]",0)))</f>
        <v>#N/A</v>
      </c>
      <c r="L641" s="311" t="e">
        <f ca="1">INDEX(INDIRECT("Tbl_metadata[FabricType Table names]"),MATCH(Tbl_Calculator[[#This Row],[Business Area]],INDIRECT("Tbl_metadata[Types]",0)))</f>
        <v>#N/A</v>
      </c>
      <c r="M64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41" s="312">
        <f>IFERROR(INDEX(Tbl_AvgPercCotton[Average % Cotton],MATCH(Tbl_Calculator[[#This Row],[% Cotton in Blend
(Estimated Cotton %)]],Tbl_AvgPercCotton[Blends],0)),0)</f>
        <v>0</v>
      </c>
      <c r="O641" s="311" t="str">
        <f>CONCATENATE(Tbl_Calculator[[#This Row],[Product Category]],"|",Tbl_Calculator[[#This Row],[Product]])</f>
        <v>|</v>
      </c>
      <c r="P641" s="310">
        <f ca="1">IF(AND(Tbl_Calculator[[#This Row],[Number 
Purchased or Sold
(Individual item)]]&gt;0,Tbl_Calculator[[#This Row],[Weight of Cotton Fibre
(Kg)]]=0),0,1)</f>
        <v>1</v>
      </c>
    </row>
    <row r="642" spans="2:16">
      <c r="B642" s="343"/>
      <c r="C642" s="343"/>
      <c r="D642" s="343"/>
      <c r="E642" s="343"/>
      <c r="F642" s="344">
        <f>IFERROR(INDEX(Tbl_ProductList[Product Weight (g)],MATCH(Tbl_Calculator[[#This Row],[Weight Lookup]],Tbl_ProductList[Product Weight Lookup],0)),0)</f>
        <v>0</v>
      </c>
      <c r="G642" s="345"/>
      <c r="H642" s="346"/>
      <c r="I642" s="347"/>
      <c r="J64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42" s="311" t="e">
        <f ca="1">INDEX(INDIRECT("Tbl_metadata[Category Table names]"),MATCH(Tbl_Calculator[[#This Row],[Business Area]],INDIRECT("Tbl_metadata[Types]",0)))</f>
        <v>#N/A</v>
      </c>
      <c r="L642" s="311" t="e">
        <f ca="1">INDEX(INDIRECT("Tbl_metadata[FabricType Table names]"),MATCH(Tbl_Calculator[[#This Row],[Business Area]],INDIRECT("Tbl_metadata[Types]",0)))</f>
        <v>#N/A</v>
      </c>
      <c r="M64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42" s="312">
        <f>IFERROR(INDEX(Tbl_AvgPercCotton[Average % Cotton],MATCH(Tbl_Calculator[[#This Row],[% Cotton in Blend
(Estimated Cotton %)]],Tbl_AvgPercCotton[Blends],0)),0)</f>
        <v>0</v>
      </c>
      <c r="O642" s="311" t="str">
        <f>CONCATENATE(Tbl_Calculator[[#This Row],[Product Category]],"|",Tbl_Calculator[[#This Row],[Product]])</f>
        <v>|</v>
      </c>
      <c r="P642" s="310">
        <f ca="1">IF(AND(Tbl_Calculator[[#This Row],[Number 
Purchased or Sold
(Individual item)]]&gt;0,Tbl_Calculator[[#This Row],[Weight of Cotton Fibre
(Kg)]]=0),0,1)</f>
        <v>1</v>
      </c>
    </row>
    <row r="643" spans="2:16">
      <c r="B643" s="348"/>
      <c r="C643" s="348"/>
      <c r="D643" s="348"/>
      <c r="E643" s="348"/>
      <c r="F643" s="349">
        <f>IFERROR(INDEX(Tbl_ProductList[Product Weight (g)],MATCH(Tbl_Calculator[[#This Row],[Weight Lookup]],Tbl_ProductList[Product Weight Lookup],0)),0)</f>
        <v>0</v>
      </c>
      <c r="G643" s="350"/>
      <c r="H643" s="351"/>
      <c r="I643" s="352"/>
      <c r="J64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43" s="311" t="e">
        <f ca="1">INDEX(INDIRECT("Tbl_metadata[Category Table names]"),MATCH(Tbl_Calculator[[#This Row],[Business Area]],INDIRECT("Tbl_metadata[Types]",0)))</f>
        <v>#N/A</v>
      </c>
      <c r="L643" s="311" t="e">
        <f ca="1">INDEX(INDIRECT("Tbl_metadata[FabricType Table names]"),MATCH(Tbl_Calculator[[#This Row],[Business Area]],INDIRECT("Tbl_metadata[Types]",0)))</f>
        <v>#N/A</v>
      </c>
      <c r="M64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43" s="312">
        <f>IFERROR(INDEX(Tbl_AvgPercCotton[Average % Cotton],MATCH(Tbl_Calculator[[#This Row],[% Cotton in Blend
(Estimated Cotton %)]],Tbl_AvgPercCotton[Blends],0)),0)</f>
        <v>0</v>
      </c>
      <c r="O643" s="311" t="str">
        <f>CONCATENATE(Tbl_Calculator[[#This Row],[Product Category]],"|",Tbl_Calculator[[#This Row],[Product]])</f>
        <v>|</v>
      </c>
      <c r="P643" s="310">
        <f ca="1">IF(AND(Tbl_Calculator[[#This Row],[Number 
Purchased or Sold
(Individual item)]]&gt;0,Tbl_Calculator[[#This Row],[Weight of Cotton Fibre
(Kg)]]=0),0,1)</f>
        <v>1</v>
      </c>
    </row>
    <row r="644" spans="2:16">
      <c r="B644" s="343"/>
      <c r="C644" s="343"/>
      <c r="D644" s="343"/>
      <c r="E644" s="343"/>
      <c r="F644" s="344">
        <f>IFERROR(INDEX(Tbl_ProductList[Product Weight (g)],MATCH(Tbl_Calculator[[#This Row],[Weight Lookup]],Tbl_ProductList[Product Weight Lookup],0)),0)</f>
        <v>0</v>
      </c>
      <c r="G644" s="345"/>
      <c r="H644" s="346"/>
      <c r="I644" s="347"/>
      <c r="J64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44" s="311" t="e">
        <f ca="1">INDEX(INDIRECT("Tbl_metadata[Category Table names]"),MATCH(Tbl_Calculator[[#This Row],[Business Area]],INDIRECT("Tbl_metadata[Types]",0)))</f>
        <v>#N/A</v>
      </c>
      <c r="L644" s="311" t="e">
        <f ca="1">INDEX(INDIRECT("Tbl_metadata[FabricType Table names]"),MATCH(Tbl_Calculator[[#This Row],[Business Area]],INDIRECT("Tbl_metadata[Types]",0)))</f>
        <v>#N/A</v>
      </c>
      <c r="M64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44" s="312">
        <f>IFERROR(INDEX(Tbl_AvgPercCotton[Average % Cotton],MATCH(Tbl_Calculator[[#This Row],[% Cotton in Blend
(Estimated Cotton %)]],Tbl_AvgPercCotton[Blends],0)),0)</f>
        <v>0</v>
      </c>
      <c r="O644" s="311" t="str">
        <f>CONCATENATE(Tbl_Calculator[[#This Row],[Product Category]],"|",Tbl_Calculator[[#This Row],[Product]])</f>
        <v>|</v>
      </c>
      <c r="P644" s="310">
        <f ca="1">IF(AND(Tbl_Calculator[[#This Row],[Number 
Purchased or Sold
(Individual item)]]&gt;0,Tbl_Calculator[[#This Row],[Weight of Cotton Fibre
(Kg)]]=0),0,1)</f>
        <v>1</v>
      </c>
    </row>
    <row r="645" spans="2:16">
      <c r="B645" s="348"/>
      <c r="C645" s="348"/>
      <c r="D645" s="348"/>
      <c r="E645" s="348"/>
      <c r="F645" s="349">
        <f>IFERROR(INDEX(Tbl_ProductList[Product Weight (g)],MATCH(Tbl_Calculator[[#This Row],[Weight Lookup]],Tbl_ProductList[Product Weight Lookup],0)),0)</f>
        <v>0</v>
      </c>
      <c r="G645" s="350"/>
      <c r="H645" s="351"/>
      <c r="I645" s="352"/>
      <c r="J64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45" s="311" t="e">
        <f ca="1">INDEX(INDIRECT("Tbl_metadata[Category Table names]"),MATCH(Tbl_Calculator[[#This Row],[Business Area]],INDIRECT("Tbl_metadata[Types]",0)))</f>
        <v>#N/A</v>
      </c>
      <c r="L645" s="311" t="e">
        <f ca="1">INDEX(INDIRECT("Tbl_metadata[FabricType Table names]"),MATCH(Tbl_Calculator[[#This Row],[Business Area]],INDIRECT("Tbl_metadata[Types]",0)))</f>
        <v>#N/A</v>
      </c>
      <c r="M64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45" s="312">
        <f>IFERROR(INDEX(Tbl_AvgPercCotton[Average % Cotton],MATCH(Tbl_Calculator[[#This Row],[% Cotton in Blend
(Estimated Cotton %)]],Tbl_AvgPercCotton[Blends],0)),0)</f>
        <v>0</v>
      </c>
      <c r="O645" s="311" t="str">
        <f>CONCATENATE(Tbl_Calculator[[#This Row],[Product Category]],"|",Tbl_Calculator[[#This Row],[Product]])</f>
        <v>|</v>
      </c>
      <c r="P645" s="310">
        <f ca="1">IF(AND(Tbl_Calculator[[#This Row],[Number 
Purchased or Sold
(Individual item)]]&gt;0,Tbl_Calculator[[#This Row],[Weight of Cotton Fibre
(Kg)]]=0),0,1)</f>
        <v>1</v>
      </c>
    </row>
    <row r="646" spans="2:16">
      <c r="B646" s="343"/>
      <c r="C646" s="343"/>
      <c r="D646" s="343"/>
      <c r="E646" s="343"/>
      <c r="F646" s="344">
        <f>IFERROR(INDEX(Tbl_ProductList[Product Weight (g)],MATCH(Tbl_Calculator[[#This Row],[Weight Lookup]],Tbl_ProductList[Product Weight Lookup],0)),0)</f>
        <v>0</v>
      </c>
      <c r="G646" s="345"/>
      <c r="H646" s="346"/>
      <c r="I646" s="347"/>
      <c r="J64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46" s="311" t="e">
        <f ca="1">INDEX(INDIRECT("Tbl_metadata[Category Table names]"),MATCH(Tbl_Calculator[[#This Row],[Business Area]],INDIRECT("Tbl_metadata[Types]",0)))</f>
        <v>#N/A</v>
      </c>
      <c r="L646" s="311" t="e">
        <f ca="1">INDEX(INDIRECT("Tbl_metadata[FabricType Table names]"),MATCH(Tbl_Calculator[[#This Row],[Business Area]],INDIRECT("Tbl_metadata[Types]",0)))</f>
        <v>#N/A</v>
      </c>
      <c r="M64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46" s="312">
        <f>IFERROR(INDEX(Tbl_AvgPercCotton[Average % Cotton],MATCH(Tbl_Calculator[[#This Row],[% Cotton in Blend
(Estimated Cotton %)]],Tbl_AvgPercCotton[Blends],0)),0)</f>
        <v>0</v>
      </c>
      <c r="O646" s="311" t="str">
        <f>CONCATENATE(Tbl_Calculator[[#This Row],[Product Category]],"|",Tbl_Calculator[[#This Row],[Product]])</f>
        <v>|</v>
      </c>
      <c r="P646" s="310">
        <f ca="1">IF(AND(Tbl_Calculator[[#This Row],[Number 
Purchased or Sold
(Individual item)]]&gt;0,Tbl_Calculator[[#This Row],[Weight of Cotton Fibre
(Kg)]]=0),0,1)</f>
        <v>1</v>
      </c>
    </row>
    <row r="647" spans="2:16">
      <c r="B647" s="348"/>
      <c r="C647" s="348"/>
      <c r="D647" s="348"/>
      <c r="E647" s="348"/>
      <c r="F647" s="349">
        <f>IFERROR(INDEX(Tbl_ProductList[Product Weight (g)],MATCH(Tbl_Calculator[[#This Row],[Weight Lookup]],Tbl_ProductList[Product Weight Lookup],0)),0)</f>
        <v>0</v>
      </c>
      <c r="G647" s="350"/>
      <c r="H647" s="351"/>
      <c r="I647" s="352"/>
      <c r="J64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47" s="311" t="e">
        <f ca="1">INDEX(INDIRECT("Tbl_metadata[Category Table names]"),MATCH(Tbl_Calculator[[#This Row],[Business Area]],INDIRECT("Tbl_metadata[Types]",0)))</f>
        <v>#N/A</v>
      </c>
      <c r="L647" s="311" t="e">
        <f ca="1">INDEX(INDIRECT("Tbl_metadata[FabricType Table names]"),MATCH(Tbl_Calculator[[#This Row],[Business Area]],INDIRECT("Tbl_metadata[Types]",0)))</f>
        <v>#N/A</v>
      </c>
      <c r="M64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47" s="312">
        <f>IFERROR(INDEX(Tbl_AvgPercCotton[Average % Cotton],MATCH(Tbl_Calculator[[#This Row],[% Cotton in Blend
(Estimated Cotton %)]],Tbl_AvgPercCotton[Blends],0)),0)</f>
        <v>0</v>
      </c>
      <c r="O647" s="311" t="str">
        <f>CONCATENATE(Tbl_Calculator[[#This Row],[Product Category]],"|",Tbl_Calculator[[#This Row],[Product]])</f>
        <v>|</v>
      </c>
      <c r="P647" s="310">
        <f ca="1">IF(AND(Tbl_Calculator[[#This Row],[Number 
Purchased or Sold
(Individual item)]]&gt;0,Tbl_Calculator[[#This Row],[Weight of Cotton Fibre
(Kg)]]=0),0,1)</f>
        <v>1</v>
      </c>
    </row>
    <row r="648" spans="2:16">
      <c r="B648" s="343"/>
      <c r="C648" s="343"/>
      <c r="D648" s="343"/>
      <c r="E648" s="343"/>
      <c r="F648" s="344">
        <f>IFERROR(INDEX(Tbl_ProductList[Product Weight (g)],MATCH(Tbl_Calculator[[#This Row],[Weight Lookup]],Tbl_ProductList[Product Weight Lookup],0)),0)</f>
        <v>0</v>
      </c>
      <c r="G648" s="345"/>
      <c r="H648" s="346"/>
      <c r="I648" s="347"/>
      <c r="J64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48" s="311" t="e">
        <f ca="1">INDEX(INDIRECT("Tbl_metadata[Category Table names]"),MATCH(Tbl_Calculator[[#This Row],[Business Area]],INDIRECT("Tbl_metadata[Types]",0)))</f>
        <v>#N/A</v>
      </c>
      <c r="L648" s="311" t="e">
        <f ca="1">INDEX(INDIRECT("Tbl_metadata[FabricType Table names]"),MATCH(Tbl_Calculator[[#This Row],[Business Area]],INDIRECT("Tbl_metadata[Types]",0)))</f>
        <v>#N/A</v>
      </c>
      <c r="M64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48" s="312">
        <f>IFERROR(INDEX(Tbl_AvgPercCotton[Average % Cotton],MATCH(Tbl_Calculator[[#This Row],[% Cotton in Blend
(Estimated Cotton %)]],Tbl_AvgPercCotton[Blends],0)),0)</f>
        <v>0</v>
      </c>
      <c r="O648" s="311" t="str">
        <f>CONCATENATE(Tbl_Calculator[[#This Row],[Product Category]],"|",Tbl_Calculator[[#This Row],[Product]])</f>
        <v>|</v>
      </c>
      <c r="P648" s="310">
        <f ca="1">IF(AND(Tbl_Calculator[[#This Row],[Number 
Purchased or Sold
(Individual item)]]&gt;0,Tbl_Calculator[[#This Row],[Weight of Cotton Fibre
(Kg)]]=0),0,1)</f>
        <v>1</v>
      </c>
    </row>
    <row r="649" spans="2:16">
      <c r="B649" s="348"/>
      <c r="C649" s="348"/>
      <c r="D649" s="348"/>
      <c r="E649" s="348"/>
      <c r="F649" s="349">
        <f>IFERROR(INDEX(Tbl_ProductList[Product Weight (g)],MATCH(Tbl_Calculator[[#This Row],[Weight Lookup]],Tbl_ProductList[Product Weight Lookup],0)),0)</f>
        <v>0</v>
      </c>
      <c r="G649" s="350"/>
      <c r="H649" s="351"/>
      <c r="I649" s="352"/>
      <c r="J64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49" s="311" t="e">
        <f ca="1">INDEX(INDIRECT("Tbl_metadata[Category Table names]"),MATCH(Tbl_Calculator[[#This Row],[Business Area]],INDIRECT("Tbl_metadata[Types]",0)))</f>
        <v>#N/A</v>
      </c>
      <c r="L649" s="311" t="e">
        <f ca="1">INDEX(INDIRECT("Tbl_metadata[FabricType Table names]"),MATCH(Tbl_Calculator[[#This Row],[Business Area]],INDIRECT("Tbl_metadata[Types]",0)))</f>
        <v>#N/A</v>
      </c>
      <c r="M64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49" s="312">
        <f>IFERROR(INDEX(Tbl_AvgPercCotton[Average % Cotton],MATCH(Tbl_Calculator[[#This Row],[% Cotton in Blend
(Estimated Cotton %)]],Tbl_AvgPercCotton[Blends],0)),0)</f>
        <v>0</v>
      </c>
      <c r="O649" s="311" t="str">
        <f>CONCATENATE(Tbl_Calculator[[#This Row],[Product Category]],"|",Tbl_Calculator[[#This Row],[Product]])</f>
        <v>|</v>
      </c>
      <c r="P649" s="310">
        <f ca="1">IF(AND(Tbl_Calculator[[#This Row],[Number 
Purchased or Sold
(Individual item)]]&gt;0,Tbl_Calculator[[#This Row],[Weight of Cotton Fibre
(Kg)]]=0),0,1)</f>
        <v>1</v>
      </c>
    </row>
    <row r="650" spans="2:16">
      <c r="B650" s="343"/>
      <c r="C650" s="343"/>
      <c r="D650" s="343"/>
      <c r="E650" s="343"/>
      <c r="F650" s="344">
        <f>IFERROR(INDEX(Tbl_ProductList[Product Weight (g)],MATCH(Tbl_Calculator[[#This Row],[Weight Lookup]],Tbl_ProductList[Product Weight Lookup],0)),0)</f>
        <v>0</v>
      </c>
      <c r="G650" s="345"/>
      <c r="H650" s="346"/>
      <c r="I650" s="347"/>
      <c r="J65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50" s="311" t="e">
        <f ca="1">INDEX(INDIRECT("Tbl_metadata[Category Table names]"),MATCH(Tbl_Calculator[[#This Row],[Business Area]],INDIRECT("Tbl_metadata[Types]",0)))</f>
        <v>#N/A</v>
      </c>
      <c r="L650" s="311" t="e">
        <f ca="1">INDEX(INDIRECT("Tbl_metadata[FabricType Table names]"),MATCH(Tbl_Calculator[[#This Row],[Business Area]],INDIRECT("Tbl_metadata[Types]",0)))</f>
        <v>#N/A</v>
      </c>
      <c r="M65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50" s="312">
        <f>IFERROR(INDEX(Tbl_AvgPercCotton[Average % Cotton],MATCH(Tbl_Calculator[[#This Row],[% Cotton in Blend
(Estimated Cotton %)]],Tbl_AvgPercCotton[Blends],0)),0)</f>
        <v>0</v>
      </c>
      <c r="O650" s="311" t="str">
        <f>CONCATENATE(Tbl_Calculator[[#This Row],[Product Category]],"|",Tbl_Calculator[[#This Row],[Product]])</f>
        <v>|</v>
      </c>
      <c r="P650" s="310">
        <f ca="1">IF(AND(Tbl_Calculator[[#This Row],[Number 
Purchased or Sold
(Individual item)]]&gt;0,Tbl_Calculator[[#This Row],[Weight of Cotton Fibre
(Kg)]]=0),0,1)</f>
        <v>1</v>
      </c>
    </row>
    <row r="651" spans="2:16">
      <c r="B651" s="348"/>
      <c r="C651" s="348"/>
      <c r="D651" s="348"/>
      <c r="E651" s="348"/>
      <c r="F651" s="349">
        <f>IFERROR(INDEX(Tbl_ProductList[Product Weight (g)],MATCH(Tbl_Calculator[[#This Row],[Weight Lookup]],Tbl_ProductList[Product Weight Lookup],0)),0)</f>
        <v>0</v>
      </c>
      <c r="G651" s="350"/>
      <c r="H651" s="351"/>
      <c r="I651" s="352"/>
      <c r="J65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51" s="311" t="e">
        <f ca="1">INDEX(INDIRECT("Tbl_metadata[Category Table names]"),MATCH(Tbl_Calculator[[#This Row],[Business Area]],INDIRECT("Tbl_metadata[Types]",0)))</f>
        <v>#N/A</v>
      </c>
      <c r="L651" s="311" t="e">
        <f ca="1">INDEX(INDIRECT("Tbl_metadata[FabricType Table names]"),MATCH(Tbl_Calculator[[#This Row],[Business Area]],INDIRECT("Tbl_metadata[Types]",0)))</f>
        <v>#N/A</v>
      </c>
      <c r="M65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51" s="312">
        <f>IFERROR(INDEX(Tbl_AvgPercCotton[Average % Cotton],MATCH(Tbl_Calculator[[#This Row],[% Cotton in Blend
(Estimated Cotton %)]],Tbl_AvgPercCotton[Blends],0)),0)</f>
        <v>0</v>
      </c>
      <c r="O651" s="311" t="str">
        <f>CONCATENATE(Tbl_Calculator[[#This Row],[Product Category]],"|",Tbl_Calculator[[#This Row],[Product]])</f>
        <v>|</v>
      </c>
      <c r="P651" s="310">
        <f ca="1">IF(AND(Tbl_Calculator[[#This Row],[Number 
Purchased or Sold
(Individual item)]]&gt;0,Tbl_Calculator[[#This Row],[Weight of Cotton Fibre
(Kg)]]=0),0,1)</f>
        <v>1</v>
      </c>
    </row>
    <row r="652" spans="2:16">
      <c r="B652" s="343"/>
      <c r="C652" s="343"/>
      <c r="D652" s="343"/>
      <c r="E652" s="343"/>
      <c r="F652" s="344">
        <f>IFERROR(INDEX(Tbl_ProductList[Product Weight (g)],MATCH(Tbl_Calculator[[#This Row],[Weight Lookup]],Tbl_ProductList[Product Weight Lookup],0)),0)</f>
        <v>0</v>
      </c>
      <c r="G652" s="345"/>
      <c r="H652" s="346"/>
      <c r="I652" s="347"/>
      <c r="J65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52" s="311" t="e">
        <f ca="1">INDEX(INDIRECT("Tbl_metadata[Category Table names]"),MATCH(Tbl_Calculator[[#This Row],[Business Area]],INDIRECT("Tbl_metadata[Types]",0)))</f>
        <v>#N/A</v>
      </c>
      <c r="L652" s="311" t="e">
        <f ca="1">INDEX(INDIRECT("Tbl_metadata[FabricType Table names]"),MATCH(Tbl_Calculator[[#This Row],[Business Area]],INDIRECT("Tbl_metadata[Types]",0)))</f>
        <v>#N/A</v>
      </c>
      <c r="M65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52" s="312">
        <f>IFERROR(INDEX(Tbl_AvgPercCotton[Average % Cotton],MATCH(Tbl_Calculator[[#This Row],[% Cotton in Blend
(Estimated Cotton %)]],Tbl_AvgPercCotton[Blends],0)),0)</f>
        <v>0</v>
      </c>
      <c r="O652" s="311" t="str">
        <f>CONCATENATE(Tbl_Calculator[[#This Row],[Product Category]],"|",Tbl_Calculator[[#This Row],[Product]])</f>
        <v>|</v>
      </c>
      <c r="P652" s="310">
        <f ca="1">IF(AND(Tbl_Calculator[[#This Row],[Number 
Purchased or Sold
(Individual item)]]&gt;0,Tbl_Calculator[[#This Row],[Weight of Cotton Fibre
(Kg)]]=0),0,1)</f>
        <v>1</v>
      </c>
    </row>
    <row r="653" spans="2:16">
      <c r="B653" s="348"/>
      <c r="C653" s="348"/>
      <c r="D653" s="348"/>
      <c r="E653" s="348"/>
      <c r="F653" s="349">
        <f>IFERROR(INDEX(Tbl_ProductList[Product Weight (g)],MATCH(Tbl_Calculator[[#This Row],[Weight Lookup]],Tbl_ProductList[Product Weight Lookup],0)),0)</f>
        <v>0</v>
      </c>
      <c r="G653" s="350"/>
      <c r="H653" s="351"/>
      <c r="I653" s="352"/>
      <c r="J65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53" s="311" t="e">
        <f ca="1">INDEX(INDIRECT("Tbl_metadata[Category Table names]"),MATCH(Tbl_Calculator[[#This Row],[Business Area]],INDIRECT("Tbl_metadata[Types]",0)))</f>
        <v>#N/A</v>
      </c>
      <c r="L653" s="311" t="e">
        <f ca="1">INDEX(INDIRECT("Tbl_metadata[FabricType Table names]"),MATCH(Tbl_Calculator[[#This Row],[Business Area]],INDIRECT("Tbl_metadata[Types]",0)))</f>
        <v>#N/A</v>
      </c>
      <c r="M65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53" s="312">
        <f>IFERROR(INDEX(Tbl_AvgPercCotton[Average % Cotton],MATCH(Tbl_Calculator[[#This Row],[% Cotton in Blend
(Estimated Cotton %)]],Tbl_AvgPercCotton[Blends],0)),0)</f>
        <v>0</v>
      </c>
      <c r="O653" s="311" t="str">
        <f>CONCATENATE(Tbl_Calculator[[#This Row],[Product Category]],"|",Tbl_Calculator[[#This Row],[Product]])</f>
        <v>|</v>
      </c>
      <c r="P653" s="310">
        <f ca="1">IF(AND(Tbl_Calculator[[#This Row],[Number 
Purchased or Sold
(Individual item)]]&gt;0,Tbl_Calculator[[#This Row],[Weight of Cotton Fibre
(Kg)]]=0),0,1)</f>
        <v>1</v>
      </c>
    </row>
    <row r="654" spans="2:16">
      <c r="B654" s="343"/>
      <c r="C654" s="343"/>
      <c r="D654" s="343"/>
      <c r="E654" s="343"/>
      <c r="F654" s="344">
        <f>IFERROR(INDEX(Tbl_ProductList[Product Weight (g)],MATCH(Tbl_Calculator[[#This Row],[Weight Lookup]],Tbl_ProductList[Product Weight Lookup],0)),0)</f>
        <v>0</v>
      </c>
      <c r="G654" s="345"/>
      <c r="H654" s="346"/>
      <c r="I654" s="347"/>
      <c r="J65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54" s="311" t="e">
        <f ca="1">INDEX(INDIRECT("Tbl_metadata[Category Table names]"),MATCH(Tbl_Calculator[[#This Row],[Business Area]],INDIRECT("Tbl_metadata[Types]",0)))</f>
        <v>#N/A</v>
      </c>
      <c r="L654" s="311" t="e">
        <f ca="1">INDEX(INDIRECT("Tbl_metadata[FabricType Table names]"),MATCH(Tbl_Calculator[[#This Row],[Business Area]],INDIRECT("Tbl_metadata[Types]",0)))</f>
        <v>#N/A</v>
      </c>
      <c r="M65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54" s="312">
        <f>IFERROR(INDEX(Tbl_AvgPercCotton[Average % Cotton],MATCH(Tbl_Calculator[[#This Row],[% Cotton in Blend
(Estimated Cotton %)]],Tbl_AvgPercCotton[Blends],0)),0)</f>
        <v>0</v>
      </c>
      <c r="O654" s="311" t="str">
        <f>CONCATENATE(Tbl_Calculator[[#This Row],[Product Category]],"|",Tbl_Calculator[[#This Row],[Product]])</f>
        <v>|</v>
      </c>
      <c r="P654" s="310">
        <f ca="1">IF(AND(Tbl_Calculator[[#This Row],[Number 
Purchased or Sold
(Individual item)]]&gt;0,Tbl_Calculator[[#This Row],[Weight of Cotton Fibre
(Kg)]]=0),0,1)</f>
        <v>1</v>
      </c>
    </row>
    <row r="655" spans="2:16">
      <c r="B655" s="348"/>
      <c r="C655" s="348"/>
      <c r="D655" s="348"/>
      <c r="E655" s="348"/>
      <c r="F655" s="349">
        <f>IFERROR(INDEX(Tbl_ProductList[Product Weight (g)],MATCH(Tbl_Calculator[[#This Row],[Weight Lookup]],Tbl_ProductList[Product Weight Lookup],0)),0)</f>
        <v>0</v>
      </c>
      <c r="G655" s="350"/>
      <c r="H655" s="351"/>
      <c r="I655" s="352"/>
      <c r="J65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55" s="311" t="e">
        <f ca="1">INDEX(INDIRECT("Tbl_metadata[Category Table names]"),MATCH(Tbl_Calculator[[#This Row],[Business Area]],INDIRECT("Tbl_metadata[Types]",0)))</f>
        <v>#N/A</v>
      </c>
      <c r="L655" s="311" t="e">
        <f ca="1">INDEX(INDIRECT("Tbl_metadata[FabricType Table names]"),MATCH(Tbl_Calculator[[#This Row],[Business Area]],INDIRECT("Tbl_metadata[Types]",0)))</f>
        <v>#N/A</v>
      </c>
      <c r="M65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55" s="312">
        <f>IFERROR(INDEX(Tbl_AvgPercCotton[Average % Cotton],MATCH(Tbl_Calculator[[#This Row],[% Cotton in Blend
(Estimated Cotton %)]],Tbl_AvgPercCotton[Blends],0)),0)</f>
        <v>0</v>
      </c>
      <c r="O655" s="311" t="str">
        <f>CONCATENATE(Tbl_Calculator[[#This Row],[Product Category]],"|",Tbl_Calculator[[#This Row],[Product]])</f>
        <v>|</v>
      </c>
      <c r="P655" s="310">
        <f ca="1">IF(AND(Tbl_Calculator[[#This Row],[Number 
Purchased or Sold
(Individual item)]]&gt;0,Tbl_Calculator[[#This Row],[Weight of Cotton Fibre
(Kg)]]=0),0,1)</f>
        <v>1</v>
      </c>
    </row>
    <row r="656" spans="2:16">
      <c r="B656" s="343"/>
      <c r="C656" s="343"/>
      <c r="D656" s="343"/>
      <c r="E656" s="343"/>
      <c r="F656" s="344">
        <f>IFERROR(INDEX(Tbl_ProductList[Product Weight (g)],MATCH(Tbl_Calculator[[#This Row],[Weight Lookup]],Tbl_ProductList[Product Weight Lookup],0)),0)</f>
        <v>0</v>
      </c>
      <c r="G656" s="345"/>
      <c r="H656" s="346"/>
      <c r="I656" s="347"/>
      <c r="J65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56" s="311" t="e">
        <f ca="1">INDEX(INDIRECT("Tbl_metadata[Category Table names]"),MATCH(Tbl_Calculator[[#This Row],[Business Area]],INDIRECT("Tbl_metadata[Types]",0)))</f>
        <v>#N/A</v>
      </c>
      <c r="L656" s="311" t="e">
        <f ca="1">INDEX(INDIRECT("Tbl_metadata[FabricType Table names]"),MATCH(Tbl_Calculator[[#This Row],[Business Area]],INDIRECT("Tbl_metadata[Types]",0)))</f>
        <v>#N/A</v>
      </c>
      <c r="M65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56" s="312">
        <f>IFERROR(INDEX(Tbl_AvgPercCotton[Average % Cotton],MATCH(Tbl_Calculator[[#This Row],[% Cotton in Blend
(Estimated Cotton %)]],Tbl_AvgPercCotton[Blends],0)),0)</f>
        <v>0</v>
      </c>
      <c r="O656" s="311" t="str">
        <f>CONCATENATE(Tbl_Calculator[[#This Row],[Product Category]],"|",Tbl_Calculator[[#This Row],[Product]])</f>
        <v>|</v>
      </c>
      <c r="P656" s="310">
        <f ca="1">IF(AND(Tbl_Calculator[[#This Row],[Number 
Purchased or Sold
(Individual item)]]&gt;0,Tbl_Calculator[[#This Row],[Weight of Cotton Fibre
(Kg)]]=0),0,1)</f>
        <v>1</v>
      </c>
    </row>
    <row r="657" spans="2:16">
      <c r="B657" s="348"/>
      <c r="C657" s="348"/>
      <c r="D657" s="348"/>
      <c r="E657" s="348"/>
      <c r="F657" s="349">
        <f>IFERROR(INDEX(Tbl_ProductList[Product Weight (g)],MATCH(Tbl_Calculator[[#This Row],[Weight Lookup]],Tbl_ProductList[Product Weight Lookup],0)),0)</f>
        <v>0</v>
      </c>
      <c r="G657" s="350"/>
      <c r="H657" s="351"/>
      <c r="I657" s="352"/>
      <c r="J65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57" s="311" t="e">
        <f ca="1">INDEX(INDIRECT("Tbl_metadata[Category Table names]"),MATCH(Tbl_Calculator[[#This Row],[Business Area]],INDIRECT("Tbl_metadata[Types]",0)))</f>
        <v>#N/A</v>
      </c>
      <c r="L657" s="311" t="e">
        <f ca="1">INDEX(INDIRECT("Tbl_metadata[FabricType Table names]"),MATCH(Tbl_Calculator[[#This Row],[Business Area]],INDIRECT("Tbl_metadata[Types]",0)))</f>
        <v>#N/A</v>
      </c>
      <c r="M65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57" s="312">
        <f>IFERROR(INDEX(Tbl_AvgPercCotton[Average % Cotton],MATCH(Tbl_Calculator[[#This Row],[% Cotton in Blend
(Estimated Cotton %)]],Tbl_AvgPercCotton[Blends],0)),0)</f>
        <v>0</v>
      </c>
      <c r="O657" s="311" t="str">
        <f>CONCATENATE(Tbl_Calculator[[#This Row],[Product Category]],"|",Tbl_Calculator[[#This Row],[Product]])</f>
        <v>|</v>
      </c>
      <c r="P657" s="310">
        <f ca="1">IF(AND(Tbl_Calculator[[#This Row],[Number 
Purchased or Sold
(Individual item)]]&gt;0,Tbl_Calculator[[#This Row],[Weight of Cotton Fibre
(Kg)]]=0),0,1)</f>
        <v>1</v>
      </c>
    </row>
    <row r="658" spans="2:16">
      <c r="B658" s="343"/>
      <c r="C658" s="343"/>
      <c r="D658" s="343"/>
      <c r="E658" s="343"/>
      <c r="F658" s="344">
        <f>IFERROR(INDEX(Tbl_ProductList[Product Weight (g)],MATCH(Tbl_Calculator[[#This Row],[Weight Lookup]],Tbl_ProductList[Product Weight Lookup],0)),0)</f>
        <v>0</v>
      </c>
      <c r="G658" s="345"/>
      <c r="H658" s="346"/>
      <c r="I658" s="347"/>
      <c r="J65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58" s="311" t="e">
        <f ca="1">INDEX(INDIRECT("Tbl_metadata[Category Table names]"),MATCH(Tbl_Calculator[[#This Row],[Business Area]],INDIRECT("Tbl_metadata[Types]",0)))</f>
        <v>#N/A</v>
      </c>
      <c r="L658" s="311" t="e">
        <f ca="1">INDEX(INDIRECT("Tbl_metadata[FabricType Table names]"),MATCH(Tbl_Calculator[[#This Row],[Business Area]],INDIRECT("Tbl_metadata[Types]",0)))</f>
        <v>#N/A</v>
      </c>
      <c r="M65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58" s="312">
        <f>IFERROR(INDEX(Tbl_AvgPercCotton[Average % Cotton],MATCH(Tbl_Calculator[[#This Row],[% Cotton in Blend
(Estimated Cotton %)]],Tbl_AvgPercCotton[Blends],0)),0)</f>
        <v>0</v>
      </c>
      <c r="O658" s="311" t="str">
        <f>CONCATENATE(Tbl_Calculator[[#This Row],[Product Category]],"|",Tbl_Calculator[[#This Row],[Product]])</f>
        <v>|</v>
      </c>
      <c r="P658" s="310">
        <f ca="1">IF(AND(Tbl_Calculator[[#This Row],[Number 
Purchased or Sold
(Individual item)]]&gt;0,Tbl_Calculator[[#This Row],[Weight of Cotton Fibre
(Kg)]]=0),0,1)</f>
        <v>1</v>
      </c>
    </row>
    <row r="659" spans="2:16">
      <c r="B659" s="348"/>
      <c r="C659" s="348"/>
      <c r="D659" s="348"/>
      <c r="E659" s="348"/>
      <c r="F659" s="349">
        <f>IFERROR(INDEX(Tbl_ProductList[Product Weight (g)],MATCH(Tbl_Calculator[[#This Row],[Weight Lookup]],Tbl_ProductList[Product Weight Lookup],0)),0)</f>
        <v>0</v>
      </c>
      <c r="G659" s="350"/>
      <c r="H659" s="351"/>
      <c r="I659" s="352"/>
      <c r="J65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59" s="311" t="e">
        <f ca="1">INDEX(INDIRECT("Tbl_metadata[Category Table names]"),MATCH(Tbl_Calculator[[#This Row],[Business Area]],INDIRECT("Tbl_metadata[Types]",0)))</f>
        <v>#N/A</v>
      </c>
      <c r="L659" s="311" t="e">
        <f ca="1">INDEX(INDIRECT("Tbl_metadata[FabricType Table names]"),MATCH(Tbl_Calculator[[#This Row],[Business Area]],INDIRECT("Tbl_metadata[Types]",0)))</f>
        <v>#N/A</v>
      </c>
      <c r="M65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59" s="312">
        <f>IFERROR(INDEX(Tbl_AvgPercCotton[Average % Cotton],MATCH(Tbl_Calculator[[#This Row],[% Cotton in Blend
(Estimated Cotton %)]],Tbl_AvgPercCotton[Blends],0)),0)</f>
        <v>0</v>
      </c>
      <c r="O659" s="311" t="str">
        <f>CONCATENATE(Tbl_Calculator[[#This Row],[Product Category]],"|",Tbl_Calculator[[#This Row],[Product]])</f>
        <v>|</v>
      </c>
      <c r="P659" s="310">
        <f ca="1">IF(AND(Tbl_Calculator[[#This Row],[Number 
Purchased or Sold
(Individual item)]]&gt;0,Tbl_Calculator[[#This Row],[Weight of Cotton Fibre
(Kg)]]=0),0,1)</f>
        <v>1</v>
      </c>
    </row>
    <row r="660" spans="2:16">
      <c r="B660" s="343"/>
      <c r="C660" s="343"/>
      <c r="D660" s="343"/>
      <c r="E660" s="343"/>
      <c r="F660" s="344">
        <f>IFERROR(INDEX(Tbl_ProductList[Product Weight (g)],MATCH(Tbl_Calculator[[#This Row],[Weight Lookup]],Tbl_ProductList[Product Weight Lookup],0)),0)</f>
        <v>0</v>
      </c>
      <c r="G660" s="345"/>
      <c r="H660" s="346"/>
      <c r="I660" s="347"/>
      <c r="J66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60" s="311" t="e">
        <f ca="1">INDEX(INDIRECT("Tbl_metadata[Category Table names]"),MATCH(Tbl_Calculator[[#This Row],[Business Area]],INDIRECT("Tbl_metadata[Types]",0)))</f>
        <v>#N/A</v>
      </c>
      <c r="L660" s="311" t="e">
        <f ca="1">INDEX(INDIRECT("Tbl_metadata[FabricType Table names]"),MATCH(Tbl_Calculator[[#This Row],[Business Area]],INDIRECT("Tbl_metadata[Types]",0)))</f>
        <v>#N/A</v>
      </c>
      <c r="M66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60" s="312">
        <f>IFERROR(INDEX(Tbl_AvgPercCotton[Average % Cotton],MATCH(Tbl_Calculator[[#This Row],[% Cotton in Blend
(Estimated Cotton %)]],Tbl_AvgPercCotton[Blends],0)),0)</f>
        <v>0</v>
      </c>
      <c r="O660" s="311" t="str">
        <f>CONCATENATE(Tbl_Calculator[[#This Row],[Product Category]],"|",Tbl_Calculator[[#This Row],[Product]])</f>
        <v>|</v>
      </c>
      <c r="P660" s="310">
        <f ca="1">IF(AND(Tbl_Calculator[[#This Row],[Number 
Purchased or Sold
(Individual item)]]&gt;0,Tbl_Calculator[[#This Row],[Weight of Cotton Fibre
(Kg)]]=0),0,1)</f>
        <v>1</v>
      </c>
    </row>
    <row r="661" spans="2:16">
      <c r="B661" s="348"/>
      <c r="C661" s="348"/>
      <c r="D661" s="348"/>
      <c r="E661" s="348"/>
      <c r="F661" s="349">
        <f>IFERROR(INDEX(Tbl_ProductList[Product Weight (g)],MATCH(Tbl_Calculator[[#This Row],[Weight Lookup]],Tbl_ProductList[Product Weight Lookup],0)),0)</f>
        <v>0</v>
      </c>
      <c r="G661" s="350"/>
      <c r="H661" s="351"/>
      <c r="I661" s="352"/>
      <c r="J66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61" s="311" t="e">
        <f ca="1">INDEX(INDIRECT("Tbl_metadata[Category Table names]"),MATCH(Tbl_Calculator[[#This Row],[Business Area]],INDIRECT("Tbl_metadata[Types]",0)))</f>
        <v>#N/A</v>
      </c>
      <c r="L661" s="311" t="e">
        <f ca="1">INDEX(INDIRECT("Tbl_metadata[FabricType Table names]"),MATCH(Tbl_Calculator[[#This Row],[Business Area]],INDIRECT("Tbl_metadata[Types]",0)))</f>
        <v>#N/A</v>
      </c>
      <c r="M66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61" s="312">
        <f>IFERROR(INDEX(Tbl_AvgPercCotton[Average % Cotton],MATCH(Tbl_Calculator[[#This Row],[% Cotton in Blend
(Estimated Cotton %)]],Tbl_AvgPercCotton[Blends],0)),0)</f>
        <v>0</v>
      </c>
      <c r="O661" s="311" t="str">
        <f>CONCATENATE(Tbl_Calculator[[#This Row],[Product Category]],"|",Tbl_Calculator[[#This Row],[Product]])</f>
        <v>|</v>
      </c>
      <c r="P661" s="310">
        <f ca="1">IF(AND(Tbl_Calculator[[#This Row],[Number 
Purchased or Sold
(Individual item)]]&gt;0,Tbl_Calculator[[#This Row],[Weight of Cotton Fibre
(Kg)]]=0),0,1)</f>
        <v>1</v>
      </c>
    </row>
    <row r="662" spans="2:16">
      <c r="B662" s="343"/>
      <c r="C662" s="343"/>
      <c r="D662" s="343"/>
      <c r="E662" s="343"/>
      <c r="F662" s="344">
        <f>IFERROR(INDEX(Tbl_ProductList[Product Weight (g)],MATCH(Tbl_Calculator[[#This Row],[Weight Lookup]],Tbl_ProductList[Product Weight Lookup],0)),0)</f>
        <v>0</v>
      </c>
      <c r="G662" s="345"/>
      <c r="H662" s="346"/>
      <c r="I662" s="347"/>
      <c r="J66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62" s="311" t="e">
        <f ca="1">INDEX(INDIRECT("Tbl_metadata[Category Table names]"),MATCH(Tbl_Calculator[[#This Row],[Business Area]],INDIRECT("Tbl_metadata[Types]",0)))</f>
        <v>#N/A</v>
      </c>
      <c r="L662" s="311" t="e">
        <f ca="1">INDEX(INDIRECT("Tbl_metadata[FabricType Table names]"),MATCH(Tbl_Calculator[[#This Row],[Business Area]],INDIRECT("Tbl_metadata[Types]",0)))</f>
        <v>#N/A</v>
      </c>
      <c r="M66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62" s="312">
        <f>IFERROR(INDEX(Tbl_AvgPercCotton[Average % Cotton],MATCH(Tbl_Calculator[[#This Row],[% Cotton in Blend
(Estimated Cotton %)]],Tbl_AvgPercCotton[Blends],0)),0)</f>
        <v>0</v>
      </c>
      <c r="O662" s="311" t="str">
        <f>CONCATENATE(Tbl_Calculator[[#This Row],[Product Category]],"|",Tbl_Calculator[[#This Row],[Product]])</f>
        <v>|</v>
      </c>
      <c r="P662" s="310">
        <f ca="1">IF(AND(Tbl_Calculator[[#This Row],[Number 
Purchased or Sold
(Individual item)]]&gt;0,Tbl_Calculator[[#This Row],[Weight of Cotton Fibre
(Kg)]]=0),0,1)</f>
        <v>1</v>
      </c>
    </row>
    <row r="663" spans="2:16">
      <c r="B663" s="348"/>
      <c r="C663" s="348"/>
      <c r="D663" s="348"/>
      <c r="E663" s="348"/>
      <c r="F663" s="349">
        <f>IFERROR(INDEX(Tbl_ProductList[Product Weight (g)],MATCH(Tbl_Calculator[[#This Row],[Weight Lookup]],Tbl_ProductList[Product Weight Lookup],0)),0)</f>
        <v>0</v>
      </c>
      <c r="G663" s="350"/>
      <c r="H663" s="351"/>
      <c r="I663" s="352"/>
      <c r="J66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63" s="311" t="e">
        <f ca="1">INDEX(INDIRECT("Tbl_metadata[Category Table names]"),MATCH(Tbl_Calculator[[#This Row],[Business Area]],INDIRECT("Tbl_metadata[Types]",0)))</f>
        <v>#N/A</v>
      </c>
      <c r="L663" s="311" t="e">
        <f ca="1">INDEX(INDIRECT("Tbl_metadata[FabricType Table names]"),MATCH(Tbl_Calculator[[#This Row],[Business Area]],INDIRECT("Tbl_metadata[Types]",0)))</f>
        <v>#N/A</v>
      </c>
      <c r="M66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63" s="312">
        <f>IFERROR(INDEX(Tbl_AvgPercCotton[Average % Cotton],MATCH(Tbl_Calculator[[#This Row],[% Cotton in Blend
(Estimated Cotton %)]],Tbl_AvgPercCotton[Blends],0)),0)</f>
        <v>0</v>
      </c>
      <c r="O663" s="311" t="str">
        <f>CONCATENATE(Tbl_Calculator[[#This Row],[Product Category]],"|",Tbl_Calculator[[#This Row],[Product]])</f>
        <v>|</v>
      </c>
      <c r="P663" s="310">
        <f ca="1">IF(AND(Tbl_Calculator[[#This Row],[Number 
Purchased or Sold
(Individual item)]]&gt;0,Tbl_Calculator[[#This Row],[Weight of Cotton Fibre
(Kg)]]=0),0,1)</f>
        <v>1</v>
      </c>
    </row>
    <row r="664" spans="2:16">
      <c r="B664" s="343"/>
      <c r="C664" s="343"/>
      <c r="D664" s="343"/>
      <c r="E664" s="343"/>
      <c r="F664" s="344">
        <f>IFERROR(INDEX(Tbl_ProductList[Product Weight (g)],MATCH(Tbl_Calculator[[#This Row],[Weight Lookup]],Tbl_ProductList[Product Weight Lookup],0)),0)</f>
        <v>0</v>
      </c>
      <c r="G664" s="345"/>
      <c r="H664" s="346"/>
      <c r="I664" s="347"/>
      <c r="J66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64" s="311" t="e">
        <f ca="1">INDEX(INDIRECT("Tbl_metadata[Category Table names]"),MATCH(Tbl_Calculator[[#This Row],[Business Area]],INDIRECT("Tbl_metadata[Types]",0)))</f>
        <v>#N/A</v>
      </c>
      <c r="L664" s="311" t="e">
        <f ca="1">INDEX(INDIRECT("Tbl_metadata[FabricType Table names]"),MATCH(Tbl_Calculator[[#This Row],[Business Area]],INDIRECT("Tbl_metadata[Types]",0)))</f>
        <v>#N/A</v>
      </c>
      <c r="M66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64" s="312">
        <f>IFERROR(INDEX(Tbl_AvgPercCotton[Average % Cotton],MATCH(Tbl_Calculator[[#This Row],[% Cotton in Blend
(Estimated Cotton %)]],Tbl_AvgPercCotton[Blends],0)),0)</f>
        <v>0</v>
      </c>
      <c r="O664" s="311" t="str">
        <f>CONCATENATE(Tbl_Calculator[[#This Row],[Product Category]],"|",Tbl_Calculator[[#This Row],[Product]])</f>
        <v>|</v>
      </c>
      <c r="P664" s="310">
        <f ca="1">IF(AND(Tbl_Calculator[[#This Row],[Number 
Purchased or Sold
(Individual item)]]&gt;0,Tbl_Calculator[[#This Row],[Weight of Cotton Fibre
(Kg)]]=0),0,1)</f>
        <v>1</v>
      </c>
    </row>
    <row r="665" spans="2:16">
      <c r="B665" s="348"/>
      <c r="C665" s="348"/>
      <c r="D665" s="348"/>
      <c r="E665" s="348"/>
      <c r="F665" s="349">
        <f>IFERROR(INDEX(Tbl_ProductList[Product Weight (g)],MATCH(Tbl_Calculator[[#This Row],[Weight Lookup]],Tbl_ProductList[Product Weight Lookup],0)),0)</f>
        <v>0</v>
      </c>
      <c r="G665" s="350"/>
      <c r="H665" s="351"/>
      <c r="I665" s="352"/>
      <c r="J66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65" s="311" t="e">
        <f ca="1">INDEX(INDIRECT("Tbl_metadata[Category Table names]"),MATCH(Tbl_Calculator[[#This Row],[Business Area]],INDIRECT("Tbl_metadata[Types]",0)))</f>
        <v>#N/A</v>
      </c>
      <c r="L665" s="311" t="e">
        <f ca="1">INDEX(INDIRECT("Tbl_metadata[FabricType Table names]"),MATCH(Tbl_Calculator[[#This Row],[Business Area]],INDIRECT("Tbl_metadata[Types]",0)))</f>
        <v>#N/A</v>
      </c>
      <c r="M66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65" s="312">
        <f>IFERROR(INDEX(Tbl_AvgPercCotton[Average % Cotton],MATCH(Tbl_Calculator[[#This Row],[% Cotton in Blend
(Estimated Cotton %)]],Tbl_AvgPercCotton[Blends],0)),0)</f>
        <v>0</v>
      </c>
      <c r="O665" s="311" t="str">
        <f>CONCATENATE(Tbl_Calculator[[#This Row],[Product Category]],"|",Tbl_Calculator[[#This Row],[Product]])</f>
        <v>|</v>
      </c>
      <c r="P665" s="310">
        <f ca="1">IF(AND(Tbl_Calculator[[#This Row],[Number 
Purchased or Sold
(Individual item)]]&gt;0,Tbl_Calculator[[#This Row],[Weight of Cotton Fibre
(Kg)]]=0),0,1)</f>
        <v>1</v>
      </c>
    </row>
    <row r="666" spans="2:16">
      <c r="B666" s="343"/>
      <c r="C666" s="343"/>
      <c r="D666" s="343"/>
      <c r="E666" s="343"/>
      <c r="F666" s="344">
        <f>IFERROR(INDEX(Tbl_ProductList[Product Weight (g)],MATCH(Tbl_Calculator[[#This Row],[Weight Lookup]],Tbl_ProductList[Product Weight Lookup],0)),0)</f>
        <v>0</v>
      </c>
      <c r="G666" s="345"/>
      <c r="H666" s="346"/>
      <c r="I666" s="347"/>
      <c r="J66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66" s="311" t="e">
        <f ca="1">INDEX(INDIRECT("Tbl_metadata[Category Table names]"),MATCH(Tbl_Calculator[[#This Row],[Business Area]],INDIRECT("Tbl_metadata[Types]",0)))</f>
        <v>#N/A</v>
      </c>
      <c r="L666" s="311" t="e">
        <f ca="1">INDEX(INDIRECT("Tbl_metadata[FabricType Table names]"),MATCH(Tbl_Calculator[[#This Row],[Business Area]],INDIRECT("Tbl_metadata[Types]",0)))</f>
        <v>#N/A</v>
      </c>
      <c r="M66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66" s="312">
        <f>IFERROR(INDEX(Tbl_AvgPercCotton[Average % Cotton],MATCH(Tbl_Calculator[[#This Row],[% Cotton in Blend
(Estimated Cotton %)]],Tbl_AvgPercCotton[Blends],0)),0)</f>
        <v>0</v>
      </c>
      <c r="O666" s="311" t="str">
        <f>CONCATENATE(Tbl_Calculator[[#This Row],[Product Category]],"|",Tbl_Calculator[[#This Row],[Product]])</f>
        <v>|</v>
      </c>
      <c r="P666" s="310">
        <f ca="1">IF(AND(Tbl_Calculator[[#This Row],[Number 
Purchased or Sold
(Individual item)]]&gt;0,Tbl_Calculator[[#This Row],[Weight of Cotton Fibre
(Kg)]]=0),0,1)</f>
        <v>1</v>
      </c>
    </row>
    <row r="667" spans="2:16">
      <c r="B667" s="348"/>
      <c r="C667" s="348"/>
      <c r="D667" s="348"/>
      <c r="E667" s="348"/>
      <c r="F667" s="349">
        <f>IFERROR(INDEX(Tbl_ProductList[Product Weight (g)],MATCH(Tbl_Calculator[[#This Row],[Weight Lookup]],Tbl_ProductList[Product Weight Lookup],0)),0)</f>
        <v>0</v>
      </c>
      <c r="G667" s="350"/>
      <c r="H667" s="351"/>
      <c r="I667" s="352"/>
      <c r="J66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67" s="311" t="e">
        <f ca="1">INDEX(INDIRECT("Tbl_metadata[Category Table names]"),MATCH(Tbl_Calculator[[#This Row],[Business Area]],INDIRECT("Tbl_metadata[Types]",0)))</f>
        <v>#N/A</v>
      </c>
      <c r="L667" s="311" t="e">
        <f ca="1">INDEX(INDIRECT("Tbl_metadata[FabricType Table names]"),MATCH(Tbl_Calculator[[#This Row],[Business Area]],INDIRECT("Tbl_metadata[Types]",0)))</f>
        <v>#N/A</v>
      </c>
      <c r="M66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67" s="312">
        <f>IFERROR(INDEX(Tbl_AvgPercCotton[Average % Cotton],MATCH(Tbl_Calculator[[#This Row],[% Cotton in Blend
(Estimated Cotton %)]],Tbl_AvgPercCotton[Blends],0)),0)</f>
        <v>0</v>
      </c>
      <c r="O667" s="311" t="str">
        <f>CONCATENATE(Tbl_Calculator[[#This Row],[Product Category]],"|",Tbl_Calculator[[#This Row],[Product]])</f>
        <v>|</v>
      </c>
      <c r="P667" s="310">
        <f ca="1">IF(AND(Tbl_Calculator[[#This Row],[Number 
Purchased or Sold
(Individual item)]]&gt;0,Tbl_Calculator[[#This Row],[Weight of Cotton Fibre
(Kg)]]=0),0,1)</f>
        <v>1</v>
      </c>
    </row>
    <row r="668" spans="2:16">
      <c r="B668" s="343"/>
      <c r="C668" s="343"/>
      <c r="D668" s="343"/>
      <c r="E668" s="343"/>
      <c r="F668" s="344">
        <f>IFERROR(INDEX(Tbl_ProductList[Product Weight (g)],MATCH(Tbl_Calculator[[#This Row],[Weight Lookup]],Tbl_ProductList[Product Weight Lookup],0)),0)</f>
        <v>0</v>
      </c>
      <c r="G668" s="345"/>
      <c r="H668" s="346"/>
      <c r="I668" s="347"/>
      <c r="J66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68" s="311" t="e">
        <f ca="1">INDEX(INDIRECT("Tbl_metadata[Category Table names]"),MATCH(Tbl_Calculator[[#This Row],[Business Area]],INDIRECT("Tbl_metadata[Types]",0)))</f>
        <v>#N/A</v>
      </c>
      <c r="L668" s="311" t="e">
        <f ca="1">INDEX(INDIRECT("Tbl_metadata[FabricType Table names]"),MATCH(Tbl_Calculator[[#This Row],[Business Area]],INDIRECT("Tbl_metadata[Types]",0)))</f>
        <v>#N/A</v>
      </c>
      <c r="M66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68" s="312">
        <f>IFERROR(INDEX(Tbl_AvgPercCotton[Average % Cotton],MATCH(Tbl_Calculator[[#This Row],[% Cotton in Blend
(Estimated Cotton %)]],Tbl_AvgPercCotton[Blends],0)),0)</f>
        <v>0</v>
      </c>
      <c r="O668" s="311" t="str">
        <f>CONCATENATE(Tbl_Calculator[[#This Row],[Product Category]],"|",Tbl_Calculator[[#This Row],[Product]])</f>
        <v>|</v>
      </c>
      <c r="P668" s="310">
        <f ca="1">IF(AND(Tbl_Calculator[[#This Row],[Number 
Purchased or Sold
(Individual item)]]&gt;0,Tbl_Calculator[[#This Row],[Weight of Cotton Fibre
(Kg)]]=0),0,1)</f>
        <v>1</v>
      </c>
    </row>
    <row r="669" spans="2:16">
      <c r="B669" s="348"/>
      <c r="C669" s="348"/>
      <c r="D669" s="348"/>
      <c r="E669" s="348"/>
      <c r="F669" s="349">
        <f>IFERROR(INDEX(Tbl_ProductList[Product Weight (g)],MATCH(Tbl_Calculator[[#This Row],[Weight Lookup]],Tbl_ProductList[Product Weight Lookup],0)),0)</f>
        <v>0</v>
      </c>
      <c r="G669" s="350"/>
      <c r="H669" s="351"/>
      <c r="I669" s="352"/>
      <c r="J66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69" s="311" t="e">
        <f ca="1">INDEX(INDIRECT("Tbl_metadata[Category Table names]"),MATCH(Tbl_Calculator[[#This Row],[Business Area]],INDIRECT("Tbl_metadata[Types]",0)))</f>
        <v>#N/A</v>
      </c>
      <c r="L669" s="311" t="e">
        <f ca="1">INDEX(INDIRECT("Tbl_metadata[FabricType Table names]"),MATCH(Tbl_Calculator[[#This Row],[Business Area]],INDIRECT("Tbl_metadata[Types]",0)))</f>
        <v>#N/A</v>
      </c>
      <c r="M66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69" s="312">
        <f>IFERROR(INDEX(Tbl_AvgPercCotton[Average % Cotton],MATCH(Tbl_Calculator[[#This Row],[% Cotton in Blend
(Estimated Cotton %)]],Tbl_AvgPercCotton[Blends],0)),0)</f>
        <v>0</v>
      </c>
      <c r="O669" s="311" t="str">
        <f>CONCATENATE(Tbl_Calculator[[#This Row],[Product Category]],"|",Tbl_Calculator[[#This Row],[Product]])</f>
        <v>|</v>
      </c>
      <c r="P669" s="310">
        <f ca="1">IF(AND(Tbl_Calculator[[#This Row],[Number 
Purchased or Sold
(Individual item)]]&gt;0,Tbl_Calculator[[#This Row],[Weight of Cotton Fibre
(Kg)]]=0),0,1)</f>
        <v>1</v>
      </c>
    </row>
    <row r="670" spans="2:16">
      <c r="B670" s="343"/>
      <c r="C670" s="343"/>
      <c r="D670" s="343"/>
      <c r="E670" s="343"/>
      <c r="F670" s="344">
        <f>IFERROR(INDEX(Tbl_ProductList[Product Weight (g)],MATCH(Tbl_Calculator[[#This Row],[Weight Lookup]],Tbl_ProductList[Product Weight Lookup],0)),0)</f>
        <v>0</v>
      </c>
      <c r="G670" s="345"/>
      <c r="H670" s="346"/>
      <c r="I670" s="347"/>
      <c r="J67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70" s="311" t="e">
        <f ca="1">INDEX(INDIRECT("Tbl_metadata[Category Table names]"),MATCH(Tbl_Calculator[[#This Row],[Business Area]],INDIRECT("Tbl_metadata[Types]",0)))</f>
        <v>#N/A</v>
      </c>
      <c r="L670" s="311" t="e">
        <f ca="1">INDEX(INDIRECT("Tbl_metadata[FabricType Table names]"),MATCH(Tbl_Calculator[[#This Row],[Business Area]],INDIRECT("Tbl_metadata[Types]",0)))</f>
        <v>#N/A</v>
      </c>
      <c r="M67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70" s="312">
        <f>IFERROR(INDEX(Tbl_AvgPercCotton[Average % Cotton],MATCH(Tbl_Calculator[[#This Row],[% Cotton in Blend
(Estimated Cotton %)]],Tbl_AvgPercCotton[Blends],0)),0)</f>
        <v>0</v>
      </c>
      <c r="O670" s="311" t="str">
        <f>CONCATENATE(Tbl_Calculator[[#This Row],[Product Category]],"|",Tbl_Calculator[[#This Row],[Product]])</f>
        <v>|</v>
      </c>
      <c r="P670" s="310">
        <f ca="1">IF(AND(Tbl_Calculator[[#This Row],[Number 
Purchased or Sold
(Individual item)]]&gt;0,Tbl_Calculator[[#This Row],[Weight of Cotton Fibre
(Kg)]]=0),0,1)</f>
        <v>1</v>
      </c>
    </row>
    <row r="671" spans="2:16">
      <c r="B671" s="348"/>
      <c r="C671" s="348"/>
      <c r="D671" s="348"/>
      <c r="E671" s="348"/>
      <c r="F671" s="349">
        <f>IFERROR(INDEX(Tbl_ProductList[Product Weight (g)],MATCH(Tbl_Calculator[[#This Row],[Weight Lookup]],Tbl_ProductList[Product Weight Lookup],0)),0)</f>
        <v>0</v>
      </c>
      <c r="G671" s="350"/>
      <c r="H671" s="351"/>
      <c r="I671" s="352"/>
      <c r="J67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71" s="311" t="e">
        <f ca="1">INDEX(INDIRECT("Tbl_metadata[Category Table names]"),MATCH(Tbl_Calculator[[#This Row],[Business Area]],INDIRECT("Tbl_metadata[Types]",0)))</f>
        <v>#N/A</v>
      </c>
      <c r="L671" s="311" t="e">
        <f ca="1">INDEX(INDIRECT("Tbl_metadata[FabricType Table names]"),MATCH(Tbl_Calculator[[#This Row],[Business Area]],INDIRECT("Tbl_metadata[Types]",0)))</f>
        <v>#N/A</v>
      </c>
      <c r="M67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71" s="312">
        <f>IFERROR(INDEX(Tbl_AvgPercCotton[Average % Cotton],MATCH(Tbl_Calculator[[#This Row],[% Cotton in Blend
(Estimated Cotton %)]],Tbl_AvgPercCotton[Blends],0)),0)</f>
        <v>0</v>
      </c>
      <c r="O671" s="311" t="str">
        <f>CONCATENATE(Tbl_Calculator[[#This Row],[Product Category]],"|",Tbl_Calculator[[#This Row],[Product]])</f>
        <v>|</v>
      </c>
      <c r="P671" s="310">
        <f ca="1">IF(AND(Tbl_Calculator[[#This Row],[Number 
Purchased or Sold
(Individual item)]]&gt;0,Tbl_Calculator[[#This Row],[Weight of Cotton Fibre
(Kg)]]=0),0,1)</f>
        <v>1</v>
      </c>
    </row>
    <row r="672" spans="2:16">
      <c r="B672" s="343"/>
      <c r="C672" s="343"/>
      <c r="D672" s="343"/>
      <c r="E672" s="343"/>
      <c r="F672" s="344">
        <f>IFERROR(INDEX(Tbl_ProductList[Product Weight (g)],MATCH(Tbl_Calculator[[#This Row],[Weight Lookup]],Tbl_ProductList[Product Weight Lookup],0)),0)</f>
        <v>0</v>
      </c>
      <c r="G672" s="345"/>
      <c r="H672" s="346"/>
      <c r="I672" s="347"/>
      <c r="J67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72" s="311" t="e">
        <f ca="1">INDEX(INDIRECT("Tbl_metadata[Category Table names]"),MATCH(Tbl_Calculator[[#This Row],[Business Area]],INDIRECT("Tbl_metadata[Types]",0)))</f>
        <v>#N/A</v>
      </c>
      <c r="L672" s="311" t="e">
        <f ca="1">INDEX(INDIRECT("Tbl_metadata[FabricType Table names]"),MATCH(Tbl_Calculator[[#This Row],[Business Area]],INDIRECT("Tbl_metadata[Types]",0)))</f>
        <v>#N/A</v>
      </c>
      <c r="M67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72" s="312">
        <f>IFERROR(INDEX(Tbl_AvgPercCotton[Average % Cotton],MATCH(Tbl_Calculator[[#This Row],[% Cotton in Blend
(Estimated Cotton %)]],Tbl_AvgPercCotton[Blends],0)),0)</f>
        <v>0</v>
      </c>
      <c r="O672" s="311" t="str">
        <f>CONCATENATE(Tbl_Calculator[[#This Row],[Product Category]],"|",Tbl_Calculator[[#This Row],[Product]])</f>
        <v>|</v>
      </c>
      <c r="P672" s="310">
        <f ca="1">IF(AND(Tbl_Calculator[[#This Row],[Number 
Purchased or Sold
(Individual item)]]&gt;0,Tbl_Calculator[[#This Row],[Weight of Cotton Fibre
(Kg)]]=0),0,1)</f>
        <v>1</v>
      </c>
    </row>
    <row r="673" spans="2:16">
      <c r="B673" s="348"/>
      <c r="C673" s="348"/>
      <c r="D673" s="348"/>
      <c r="E673" s="348"/>
      <c r="F673" s="349">
        <f>IFERROR(INDEX(Tbl_ProductList[Product Weight (g)],MATCH(Tbl_Calculator[[#This Row],[Weight Lookup]],Tbl_ProductList[Product Weight Lookup],0)),0)</f>
        <v>0</v>
      </c>
      <c r="G673" s="350"/>
      <c r="H673" s="351"/>
      <c r="I673" s="352"/>
      <c r="J67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73" s="311" t="e">
        <f ca="1">INDEX(INDIRECT("Tbl_metadata[Category Table names]"),MATCH(Tbl_Calculator[[#This Row],[Business Area]],INDIRECT("Tbl_metadata[Types]",0)))</f>
        <v>#N/A</v>
      </c>
      <c r="L673" s="311" t="e">
        <f ca="1">INDEX(INDIRECT("Tbl_metadata[FabricType Table names]"),MATCH(Tbl_Calculator[[#This Row],[Business Area]],INDIRECT("Tbl_metadata[Types]",0)))</f>
        <v>#N/A</v>
      </c>
      <c r="M67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73" s="312">
        <f>IFERROR(INDEX(Tbl_AvgPercCotton[Average % Cotton],MATCH(Tbl_Calculator[[#This Row],[% Cotton in Blend
(Estimated Cotton %)]],Tbl_AvgPercCotton[Blends],0)),0)</f>
        <v>0</v>
      </c>
      <c r="O673" s="311" t="str">
        <f>CONCATENATE(Tbl_Calculator[[#This Row],[Product Category]],"|",Tbl_Calculator[[#This Row],[Product]])</f>
        <v>|</v>
      </c>
      <c r="P673" s="310">
        <f ca="1">IF(AND(Tbl_Calculator[[#This Row],[Number 
Purchased or Sold
(Individual item)]]&gt;0,Tbl_Calculator[[#This Row],[Weight of Cotton Fibre
(Kg)]]=0),0,1)</f>
        <v>1</v>
      </c>
    </row>
    <row r="674" spans="2:16">
      <c r="B674" s="343"/>
      <c r="C674" s="343"/>
      <c r="D674" s="343"/>
      <c r="E674" s="343"/>
      <c r="F674" s="344">
        <f>IFERROR(INDEX(Tbl_ProductList[Product Weight (g)],MATCH(Tbl_Calculator[[#This Row],[Weight Lookup]],Tbl_ProductList[Product Weight Lookup],0)),0)</f>
        <v>0</v>
      </c>
      <c r="G674" s="345"/>
      <c r="H674" s="346"/>
      <c r="I674" s="347"/>
      <c r="J67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74" s="311" t="e">
        <f ca="1">INDEX(INDIRECT("Tbl_metadata[Category Table names]"),MATCH(Tbl_Calculator[[#This Row],[Business Area]],INDIRECT("Tbl_metadata[Types]",0)))</f>
        <v>#N/A</v>
      </c>
      <c r="L674" s="311" t="e">
        <f ca="1">INDEX(INDIRECT("Tbl_metadata[FabricType Table names]"),MATCH(Tbl_Calculator[[#This Row],[Business Area]],INDIRECT("Tbl_metadata[Types]",0)))</f>
        <v>#N/A</v>
      </c>
      <c r="M67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74" s="312">
        <f>IFERROR(INDEX(Tbl_AvgPercCotton[Average % Cotton],MATCH(Tbl_Calculator[[#This Row],[% Cotton in Blend
(Estimated Cotton %)]],Tbl_AvgPercCotton[Blends],0)),0)</f>
        <v>0</v>
      </c>
      <c r="O674" s="311" t="str">
        <f>CONCATENATE(Tbl_Calculator[[#This Row],[Product Category]],"|",Tbl_Calculator[[#This Row],[Product]])</f>
        <v>|</v>
      </c>
      <c r="P674" s="310">
        <f ca="1">IF(AND(Tbl_Calculator[[#This Row],[Number 
Purchased or Sold
(Individual item)]]&gt;0,Tbl_Calculator[[#This Row],[Weight of Cotton Fibre
(Kg)]]=0),0,1)</f>
        <v>1</v>
      </c>
    </row>
    <row r="675" spans="2:16">
      <c r="B675" s="348"/>
      <c r="C675" s="348"/>
      <c r="D675" s="348"/>
      <c r="E675" s="348"/>
      <c r="F675" s="349">
        <f>IFERROR(INDEX(Tbl_ProductList[Product Weight (g)],MATCH(Tbl_Calculator[[#This Row],[Weight Lookup]],Tbl_ProductList[Product Weight Lookup],0)),0)</f>
        <v>0</v>
      </c>
      <c r="G675" s="350"/>
      <c r="H675" s="351"/>
      <c r="I675" s="352"/>
      <c r="J67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75" s="311" t="e">
        <f ca="1">INDEX(INDIRECT("Tbl_metadata[Category Table names]"),MATCH(Tbl_Calculator[[#This Row],[Business Area]],INDIRECT("Tbl_metadata[Types]",0)))</f>
        <v>#N/A</v>
      </c>
      <c r="L675" s="311" t="e">
        <f ca="1">INDEX(INDIRECT("Tbl_metadata[FabricType Table names]"),MATCH(Tbl_Calculator[[#This Row],[Business Area]],INDIRECT("Tbl_metadata[Types]",0)))</f>
        <v>#N/A</v>
      </c>
      <c r="M67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75" s="312">
        <f>IFERROR(INDEX(Tbl_AvgPercCotton[Average % Cotton],MATCH(Tbl_Calculator[[#This Row],[% Cotton in Blend
(Estimated Cotton %)]],Tbl_AvgPercCotton[Blends],0)),0)</f>
        <v>0</v>
      </c>
      <c r="O675" s="311" t="str">
        <f>CONCATENATE(Tbl_Calculator[[#This Row],[Product Category]],"|",Tbl_Calculator[[#This Row],[Product]])</f>
        <v>|</v>
      </c>
      <c r="P675" s="310">
        <f ca="1">IF(AND(Tbl_Calculator[[#This Row],[Number 
Purchased or Sold
(Individual item)]]&gt;0,Tbl_Calculator[[#This Row],[Weight of Cotton Fibre
(Kg)]]=0),0,1)</f>
        <v>1</v>
      </c>
    </row>
    <row r="676" spans="2:16">
      <c r="B676" s="343"/>
      <c r="C676" s="343"/>
      <c r="D676" s="343"/>
      <c r="E676" s="343"/>
      <c r="F676" s="344">
        <f>IFERROR(INDEX(Tbl_ProductList[Product Weight (g)],MATCH(Tbl_Calculator[[#This Row],[Weight Lookup]],Tbl_ProductList[Product Weight Lookup],0)),0)</f>
        <v>0</v>
      </c>
      <c r="G676" s="345"/>
      <c r="H676" s="346"/>
      <c r="I676" s="347"/>
      <c r="J67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76" s="311" t="e">
        <f ca="1">INDEX(INDIRECT("Tbl_metadata[Category Table names]"),MATCH(Tbl_Calculator[[#This Row],[Business Area]],INDIRECT("Tbl_metadata[Types]",0)))</f>
        <v>#N/A</v>
      </c>
      <c r="L676" s="311" t="e">
        <f ca="1">INDEX(INDIRECT("Tbl_metadata[FabricType Table names]"),MATCH(Tbl_Calculator[[#This Row],[Business Area]],INDIRECT("Tbl_metadata[Types]",0)))</f>
        <v>#N/A</v>
      </c>
      <c r="M67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76" s="312">
        <f>IFERROR(INDEX(Tbl_AvgPercCotton[Average % Cotton],MATCH(Tbl_Calculator[[#This Row],[% Cotton in Blend
(Estimated Cotton %)]],Tbl_AvgPercCotton[Blends],0)),0)</f>
        <v>0</v>
      </c>
      <c r="O676" s="311" t="str">
        <f>CONCATENATE(Tbl_Calculator[[#This Row],[Product Category]],"|",Tbl_Calculator[[#This Row],[Product]])</f>
        <v>|</v>
      </c>
      <c r="P676" s="310">
        <f ca="1">IF(AND(Tbl_Calculator[[#This Row],[Number 
Purchased or Sold
(Individual item)]]&gt;0,Tbl_Calculator[[#This Row],[Weight of Cotton Fibre
(Kg)]]=0),0,1)</f>
        <v>1</v>
      </c>
    </row>
    <row r="677" spans="2:16">
      <c r="B677" s="348"/>
      <c r="C677" s="348"/>
      <c r="D677" s="348"/>
      <c r="E677" s="348"/>
      <c r="F677" s="349">
        <f>IFERROR(INDEX(Tbl_ProductList[Product Weight (g)],MATCH(Tbl_Calculator[[#This Row],[Weight Lookup]],Tbl_ProductList[Product Weight Lookup],0)),0)</f>
        <v>0</v>
      </c>
      <c r="G677" s="350"/>
      <c r="H677" s="351"/>
      <c r="I677" s="352"/>
      <c r="J67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77" s="311" t="e">
        <f ca="1">INDEX(INDIRECT("Tbl_metadata[Category Table names]"),MATCH(Tbl_Calculator[[#This Row],[Business Area]],INDIRECT("Tbl_metadata[Types]",0)))</f>
        <v>#N/A</v>
      </c>
      <c r="L677" s="311" t="e">
        <f ca="1">INDEX(INDIRECT("Tbl_metadata[FabricType Table names]"),MATCH(Tbl_Calculator[[#This Row],[Business Area]],INDIRECT("Tbl_metadata[Types]",0)))</f>
        <v>#N/A</v>
      </c>
      <c r="M67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77" s="312">
        <f>IFERROR(INDEX(Tbl_AvgPercCotton[Average % Cotton],MATCH(Tbl_Calculator[[#This Row],[% Cotton in Blend
(Estimated Cotton %)]],Tbl_AvgPercCotton[Blends],0)),0)</f>
        <v>0</v>
      </c>
      <c r="O677" s="311" t="str">
        <f>CONCATENATE(Tbl_Calculator[[#This Row],[Product Category]],"|",Tbl_Calculator[[#This Row],[Product]])</f>
        <v>|</v>
      </c>
      <c r="P677" s="310">
        <f ca="1">IF(AND(Tbl_Calculator[[#This Row],[Number 
Purchased or Sold
(Individual item)]]&gt;0,Tbl_Calculator[[#This Row],[Weight of Cotton Fibre
(Kg)]]=0),0,1)</f>
        <v>1</v>
      </c>
    </row>
    <row r="678" spans="2:16">
      <c r="B678" s="343"/>
      <c r="C678" s="343"/>
      <c r="D678" s="343"/>
      <c r="E678" s="343"/>
      <c r="F678" s="344">
        <f>IFERROR(INDEX(Tbl_ProductList[Product Weight (g)],MATCH(Tbl_Calculator[[#This Row],[Weight Lookup]],Tbl_ProductList[Product Weight Lookup],0)),0)</f>
        <v>0</v>
      </c>
      <c r="G678" s="345"/>
      <c r="H678" s="346"/>
      <c r="I678" s="347"/>
      <c r="J67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78" s="311" t="e">
        <f ca="1">INDEX(INDIRECT("Tbl_metadata[Category Table names]"),MATCH(Tbl_Calculator[[#This Row],[Business Area]],INDIRECT("Tbl_metadata[Types]",0)))</f>
        <v>#N/A</v>
      </c>
      <c r="L678" s="311" t="e">
        <f ca="1">INDEX(INDIRECT("Tbl_metadata[FabricType Table names]"),MATCH(Tbl_Calculator[[#This Row],[Business Area]],INDIRECT("Tbl_metadata[Types]",0)))</f>
        <v>#N/A</v>
      </c>
      <c r="M67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78" s="312">
        <f>IFERROR(INDEX(Tbl_AvgPercCotton[Average % Cotton],MATCH(Tbl_Calculator[[#This Row],[% Cotton in Blend
(Estimated Cotton %)]],Tbl_AvgPercCotton[Blends],0)),0)</f>
        <v>0</v>
      </c>
      <c r="O678" s="311" t="str">
        <f>CONCATENATE(Tbl_Calculator[[#This Row],[Product Category]],"|",Tbl_Calculator[[#This Row],[Product]])</f>
        <v>|</v>
      </c>
      <c r="P678" s="310">
        <f ca="1">IF(AND(Tbl_Calculator[[#This Row],[Number 
Purchased or Sold
(Individual item)]]&gt;0,Tbl_Calculator[[#This Row],[Weight of Cotton Fibre
(Kg)]]=0),0,1)</f>
        <v>1</v>
      </c>
    </row>
    <row r="679" spans="2:16">
      <c r="B679" s="348"/>
      <c r="C679" s="348"/>
      <c r="D679" s="348"/>
      <c r="E679" s="348"/>
      <c r="F679" s="349">
        <f>IFERROR(INDEX(Tbl_ProductList[Product Weight (g)],MATCH(Tbl_Calculator[[#This Row],[Weight Lookup]],Tbl_ProductList[Product Weight Lookup],0)),0)</f>
        <v>0</v>
      </c>
      <c r="G679" s="350"/>
      <c r="H679" s="351"/>
      <c r="I679" s="352"/>
      <c r="J67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79" s="311" t="e">
        <f ca="1">INDEX(INDIRECT("Tbl_metadata[Category Table names]"),MATCH(Tbl_Calculator[[#This Row],[Business Area]],INDIRECT("Tbl_metadata[Types]",0)))</f>
        <v>#N/A</v>
      </c>
      <c r="L679" s="311" t="e">
        <f ca="1">INDEX(INDIRECT("Tbl_metadata[FabricType Table names]"),MATCH(Tbl_Calculator[[#This Row],[Business Area]],INDIRECT("Tbl_metadata[Types]",0)))</f>
        <v>#N/A</v>
      </c>
      <c r="M67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79" s="312">
        <f>IFERROR(INDEX(Tbl_AvgPercCotton[Average % Cotton],MATCH(Tbl_Calculator[[#This Row],[% Cotton in Blend
(Estimated Cotton %)]],Tbl_AvgPercCotton[Blends],0)),0)</f>
        <v>0</v>
      </c>
      <c r="O679" s="311" t="str">
        <f>CONCATENATE(Tbl_Calculator[[#This Row],[Product Category]],"|",Tbl_Calculator[[#This Row],[Product]])</f>
        <v>|</v>
      </c>
      <c r="P679" s="310">
        <f ca="1">IF(AND(Tbl_Calculator[[#This Row],[Number 
Purchased or Sold
(Individual item)]]&gt;0,Tbl_Calculator[[#This Row],[Weight of Cotton Fibre
(Kg)]]=0),0,1)</f>
        <v>1</v>
      </c>
    </row>
    <row r="680" spans="2:16">
      <c r="B680" s="343"/>
      <c r="C680" s="343"/>
      <c r="D680" s="343"/>
      <c r="E680" s="343"/>
      <c r="F680" s="344">
        <f>IFERROR(INDEX(Tbl_ProductList[Product Weight (g)],MATCH(Tbl_Calculator[[#This Row],[Weight Lookup]],Tbl_ProductList[Product Weight Lookup],0)),0)</f>
        <v>0</v>
      </c>
      <c r="G680" s="345"/>
      <c r="H680" s="346"/>
      <c r="I680" s="347"/>
      <c r="J68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80" s="311" t="e">
        <f ca="1">INDEX(INDIRECT("Tbl_metadata[Category Table names]"),MATCH(Tbl_Calculator[[#This Row],[Business Area]],INDIRECT("Tbl_metadata[Types]",0)))</f>
        <v>#N/A</v>
      </c>
      <c r="L680" s="311" t="e">
        <f ca="1">INDEX(INDIRECT("Tbl_metadata[FabricType Table names]"),MATCH(Tbl_Calculator[[#This Row],[Business Area]],INDIRECT("Tbl_metadata[Types]",0)))</f>
        <v>#N/A</v>
      </c>
      <c r="M68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80" s="312">
        <f>IFERROR(INDEX(Tbl_AvgPercCotton[Average % Cotton],MATCH(Tbl_Calculator[[#This Row],[% Cotton in Blend
(Estimated Cotton %)]],Tbl_AvgPercCotton[Blends],0)),0)</f>
        <v>0</v>
      </c>
      <c r="O680" s="311" t="str">
        <f>CONCATENATE(Tbl_Calculator[[#This Row],[Product Category]],"|",Tbl_Calculator[[#This Row],[Product]])</f>
        <v>|</v>
      </c>
      <c r="P680" s="310">
        <f ca="1">IF(AND(Tbl_Calculator[[#This Row],[Number 
Purchased or Sold
(Individual item)]]&gt;0,Tbl_Calculator[[#This Row],[Weight of Cotton Fibre
(Kg)]]=0),0,1)</f>
        <v>1</v>
      </c>
    </row>
    <row r="681" spans="2:16">
      <c r="B681" s="348"/>
      <c r="C681" s="348"/>
      <c r="D681" s="348"/>
      <c r="E681" s="348"/>
      <c r="F681" s="349">
        <f>IFERROR(INDEX(Tbl_ProductList[Product Weight (g)],MATCH(Tbl_Calculator[[#This Row],[Weight Lookup]],Tbl_ProductList[Product Weight Lookup],0)),0)</f>
        <v>0</v>
      </c>
      <c r="G681" s="350"/>
      <c r="H681" s="351"/>
      <c r="I681" s="352"/>
      <c r="J68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81" s="311" t="e">
        <f ca="1">INDEX(INDIRECT("Tbl_metadata[Category Table names]"),MATCH(Tbl_Calculator[[#This Row],[Business Area]],INDIRECT("Tbl_metadata[Types]",0)))</f>
        <v>#N/A</v>
      </c>
      <c r="L681" s="311" t="e">
        <f ca="1">INDEX(INDIRECT("Tbl_metadata[FabricType Table names]"),MATCH(Tbl_Calculator[[#This Row],[Business Area]],INDIRECT("Tbl_metadata[Types]",0)))</f>
        <v>#N/A</v>
      </c>
      <c r="M68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81" s="312">
        <f>IFERROR(INDEX(Tbl_AvgPercCotton[Average % Cotton],MATCH(Tbl_Calculator[[#This Row],[% Cotton in Blend
(Estimated Cotton %)]],Tbl_AvgPercCotton[Blends],0)),0)</f>
        <v>0</v>
      </c>
      <c r="O681" s="311" t="str">
        <f>CONCATENATE(Tbl_Calculator[[#This Row],[Product Category]],"|",Tbl_Calculator[[#This Row],[Product]])</f>
        <v>|</v>
      </c>
      <c r="P681" s="310">
        <f ca="1">IF(AND(Tbl_Calculator[[#This Row],[Number 
Purchased or Sold
(Individual item)]]&gt;0,Tbl_Calculator[[#This Row],[Weight of Cotton Fibre
(Kg)]]=0),0,1)</f>
        <v>1</v>
      </c>
    </row>
    <row r="682" spans="2:16">
      <c r="B682" s="343"/>
      <c r="C682" s="343"/>
      <c r="D682" s="343"/>
      <c r="E682" s="343"/>
      <c r="F682" s="344">
        <f>IFERROR(INDEX(Tbl_ProductList[Product Weight (g)],MATCH(Tbl_Calculator[[#This Row],[Weight Lookup]],Tbl_ProductList[Product Weight Lookup],0)),0)</f>
        <v>0</v>
      </c>
      <c r="G682" s="345"/>
      <c r="H682" s="346"/>
      <c r="I682" s="347"/>
      <c r="J68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82" s="311" t="e">
        <f ca="1">INDEX(INDIRECT("Tbl_metadata[Category Table names]"),MATCH(Tbl_Calculator[[#This Row],[Business Area]],INDIRECT("Tbl_metadata[Types]",0)))</f>
        <v>#N/A</v>
      </c>
      <c r="L682" s="311" t="e">
        <f ca="1">INDEX(INDIRECT("Tbl_metadata[FabricType Table names]"),MATCH(Tbl_Calculator[[#This Row],[Business Area]],INDIRECT("Tbl_metadata[Types]",0)))</f>
        <v>#N/A</v>
      </c>
      <c r="M68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82" s="312">
        <f>IFERROR(INDEX(Tbl_AvgPercCotton[Average % Cotton],MATCH(Tbl_Calculator[[#This Row],[% Cotton in Blend
(Estimated Cotton %)]],Tbl_AvgPercCotton[Blends],0)),0)</f>
        <v>0</v>
      </c>
      <c r="O682" s="311" t="str">
        <f>CONCATENATE(Tbl_Calculator[[#This Row],[Product Category]],"|",Tbl_Calculator[[#This Row],[Product]])</f>
        <v>|</v>
      </c>
      <c r="P682" s="310">
        <f ca="1">IF(AND(Tbl_Calculator[[#This Row],[Number 
Purchased or Sold
(Individual item)]]&gt;0,Tbl_Calculator[[#This Row],[Weight of Cotton Fibre
(Kg)]]=0),0,1)</f>
        <v>1</v>
      </c>
    </row>
    <row r="683" spans="2:16">
      <c r="B683" s="348"/>
      <c r="C683" s="348"/>
      <c r="D683" s="348"/>
      <c r="E683" s="348"/>
      <c r="F683" s="349">
        <f>IFERROR(INDEX(Tbl_ProductList[Product Weight (g)],MATCH(Tbl_Calculator[[#This Row],[Weight Lookup]],Tbl_ProductList[Product Weight Lookup],0)),0)</f>
        <v>0</v>
      </c>
      <c r="G683" s="350"/>
      <c r="H683" s="351"/>
      <c r="I683" s="352"/>
      <c r="J68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83" s="311" t="e">
        <f ca="1">INDEX(INDIRECT("Tbl_metadata[Category Table names]"),MATCH(Tbl_Calculator[[#This Row],[Business Area]],INDIRECT("Tbl_metadata[Types]",0)))</f>
        <v>#N/A</v>
      </c>
      <c r="L683" s="311" t="e">
        <f ca="1">INDEX(INDIRECT("Tbl_metadata[FabricType Table names]"),MATCH(Tbl_Calculator[[#This Row],[Business Area]],INDIRECT("Tbl_metadata[Types]",0)))</f>
        <v>#N/A</v>
      </c>
      <c r="M68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83" s="312">
        <f>IFERROR(INDEX(Tbl_AvgPercCotton[Average % Cotton],MATCH(Tbl_Calculator[[#This Row],[% Cotton in Blend
(Estimated Cotton %)]],Tbl_AvgPercCotton[Blends],0)),0)</f>
        <v>0</v>
      </c>
      <c r="O683" s="311" t="str">
        <f>CONCATENATE(Tbl_Calculator[[#This Row],[Product Category]],"|",Tbl_Calculator[[#This Row],[Product]])</f>
        <v>|</v>
      </c>
      <c r="P683" s="310">
        <f ca="1">IF(AND(Tbl_Calculator[[#This Row],[Number 
Purchased or Sold
(Individual item)]]&gt;0,Tbl_Calculator[[#This Row],[Weight of Cotton Fibre
(Kg)]]=0),0,1)</f>
        <v>1</v>
      </c>
    </row>
    <row r="684" spans="2:16">
      <c r="B684" s="343"/>
      <c r="C684" s="343"/>
      <c r="D684" s="343"/>
      <c r="E684" s="343"/>
      <c r="F684" s="344">
        <f>IFERROR(INDEX(Tbl_ProductList[Product Weight (g)],MATCH(Tbl_Calculator[[#This Row],[Weight Lookup]],Tbl_ProductList[Product Weight Lookup],0)),0)</f>
        <v>0</v>
      </c>
      <c r="G684" s="345"/>
      <c r="H684" s="346"/>
      <c r="I684" s="347"/>
      <c r="J68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84" s="311" t="e">
        <f ca="1">INDEX(INDIRECT("Tbl_metadata[Category Table names]"),MATCH(Tbl_Calculator[[#This Row],[Business Area]],INDIRECT("Tbl_metadata[Types]",0)))</f>
        <v>#N/A</v>
      </c>
      <c r="L684" s="311" t="e">
        <f ca="1">INDEX(INDIRECT("Tbl_metadata[FabricType Table names]"),MATCH(Tbl_Calculator[[#This Row],[Business Area]],INDIRECT("Tbl_metadata[Types]",0)))</f>
        <v>#N/A</v>
      </c>
      <c r="M68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84" s="312">
        <f>IFERROR(INDEX(Tbl_AvgPercCotton[Average % Cotton],MATCH(Tbl_Calculator[[#This Row],[% Cotton in Blend
(Estimated Cotton %)]],Tbl_AvgPercCotton[Blends],0)),0)</f>
        <v>0</v>
      </c>
      <c r="O684" s="311" t="str">
        <f>CONCATENATE(Tbl_Calculator[[#This Row],[Product Category]],"|",Tbl_Calculator[[#This Row],[Product]])</f>
        <v>|</v>
      </c>
      <c r="P684" s="310">
        <f ca="1">IF(AND(Tbl_Calculator[[#This Row],[Number 
Purchased or Sold
(Individual item)]]&gt;0,Tbl_Calculator[[#This Row],[Weight of Cotton Fibre
(Kg)]]=0),0,1)</f>
        <v>1</v>
      </c>
    </row>
    <row r="685" spans="2:16">
      <c r="B685" s="348"/>
      <c r="C685" s="348"/>
      <c r="D685" s="348"/>
      <c r="E685" s="348"/>
      <c r="F685" s="349">
        <f>IFERROR(INDEX(Tbl_ProductList[Product Weight (g)],MATCH(Tbl_Calculator[[#This Row],[Weight Lookup]],Tbl_ProductList[Product Weight Lookup],0)),0)</f>
        <v>0</v>
      </c>
      <c r="G685" s="350"/>
      <c r="H685" s="351"/>
      <c r="I685" s="352"/>
      <c r="J68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85" s="311" t="e">
        <f ca="1">INDEX(INDIRECT("Tbl_metadata[Category Table names]"),MATCH(Tbl_Calculator[[#This Row],[Business Area]],INDIRECT("Tbl_metadata[Types]",0)))</f>
        <v>#N/A</v>
      </c>
      <c r="L685" s="311" t="e">
        <f ca="1">INDEX(INDIRECT("Tbl_metadata[FabricType Table names]"),MATCH(Tbl_Calculator[[#This Row],[Business Area]],INDIRECT("Tbl_metadata[Types]",0)))</f>
        <v>#N/A</v>
      </c>
      <c r="M68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85" s="312">
        <f>IFERROR(INDEX(Tbl_AvgPercCotton[Average % Cotton],MATCH(Tbl_Calculator[[#This Row],[% Cotton in Blend
(Estimated Cotton %)]],Tbl_AvgPercCotton[Blends],0)),0)</f>
        <v>0</v>
      </c>
      <c r="O685" s="311" t="str">
        <f>CONCATENATE(Tbl_Calculator[[#This Row],[Product Category]],"|",Tbl_Calculator[[#This Row],[Product]])</f>
        <v>|</v>
      </c>
      <c r="P685" s="310">
        <f ca="1">IF(AND(Tbl_Calculator[[#This Row],[Number 
Purchased or Sold
(Individual item)]]&gt;0,Tbl_Calculator[[#This Row],[Weight of Cotton Fibre
(Kg)]]=0),0,1)</f>
        <v>1</v>
      </c>
    </row>
    <row r="686" spans="2:16">
      <c r="B686" s="343"/>
      <c r="C686" s="343"/>
      <c r="D686" s="343"/>
      <c r="E686" s="343"/>
      <c r="F686" s="344">
        <f>IFERROR(INDEX(Tbl_ProductList[Product Weight (g)],MATCH(Tbl_Calculator[[#This Row],[Weight Lookup]],Tbl_ProductList[Product Weight Lookup],0)),0)</f>
        <v>0</v>
      </c>
      <c r="G686" s="345"/>
      <c r="H686" s="346"/>
      <c r="I686" s="347"/>
      <c r="J68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86" s="311" t="e">
        <f ca="1">INDEX(INDIRECT("Tbl_metadata[Category Table names]"),MATCH(Tbl_Calculator[[#This Row],[Business Area]],INDIRECT("Tbl_metadata[Types]",0)))</f>
        <v>#N/A</v>
      </c>
      <c r="L686" s="311" t="e">
        <f ca="1">INDEX(INDIRECT("Tbl_metadata[FabricType Table names]"),MATCH(Tbl_Calculator[[#This Row],[Business Area]],INDIRECT("Tbl_metadata[Types]",0)))</f>
        <v>#N/A</v>
      </c>
      <c r="M68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86" s="312">
        <f>IFERROR(INDEX(Tbl_AvgPercCotton[Average % Cotton],MATCH(Tbl_Calculator[[#This Row],[% Cotton in Blend
(Estimated Cotton %)]],Tbl_AvgPercCotton[Blends],0)),0)</f>
        <v>0</v>
      </c>
      <c r="O686" s="311" t="str">
        <f>CONCATENATE(Tbl_Calculator[[#This Row],[Product Category]],"|",Tbl_Calculator[[#This Row],[Product]])</f>
        <v>|</v>
      </c>
      <c r="P686" s="310">
        <f ca="1">IF(AND(Tbl_Calculator[[#This Row],[Number 
Purchased or Sold
(Individual item)]]&gt;0,Tbl_Calculator[[#This Row],[Weight of Cotton Fibre
(Kg)]]=0),0,1)</f>
        <v>1</v>
      </c>
    </row>
    <row r="687" spans="2:16">
      <c r="B687" s="348"/>
      <c r="C687" s="348"/>
      <c r="D687" s="348"/>
      <c r="E687" s="348"/>
      <c r="F687" s="349">
        <f>IFERROR(INDEX(Tbl_ProductList[Product Weight (g)],MATCH(Tbl_Calculator[[#This Row],[Weight Lookup]],Tbl_ProductList[Product Weight Lookup],0)),0)</f>
        <v>0</v>
      </c>
      <c r="G687" s="350"/>
      <c r="H687" s="351"/>
      <c r="I687" s="352"/>
      <c r="J68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87" s="311" t="e">
        <f ca="1">INDEX(INDIRECT("Tbl_metadata[Category Table names]"),MATCH(Tbl_Calculator[[#This Row],[Business Area]],INDIRECT("Tbl_metadata[Types]",0)))</f>
        <v>#N/A</v>
      </c>
      <c r="L687" s="311" t="e">
        <f ca="1">INDEX(INDIRECT("Tbl_metadata[FabricType Table names]"),MATCH(Tbl_Calculator[[#This Row],[Business Area]],INDIRECT("Tbl_metadata[Types]",0)))</f>
        <v>#N/A</v>
      </c>
      <c r="M68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87" s="312">
        <f>IFERROR(INDEX(Tbl_AvgPercCotton[Average % Cotton],MATCH(Tbl_Calculator[[#This Row],[% Cotton in Blend
(Estimated Cotton %)]],Tbl_AvgPercCotton[Blends],0)),0)</f>
        <v>0</v>
      </c>
      <c r="O687" s="311" t="str">
        <f>CONCATENATE(Tbl_Calculator[[#This Row],[Product Category]],"|",Tbl_Calculator[[#This Row],[Product]])</f>
        <v>|</v>
      </c>
      <c r="P687" s="310">
        <f ca="1">IF(AND(Tbl_Calculator[[#This Row],[Number 
Purchased or Sold
(Individual item)]]&gt;0,Tbl_Calculator[[#This Row],[Weight of Cotton Fibre
(Kg)]]=0),0,1)</f>
        <v>1</v>
      </c>
    </row>
    <row r="688" spans="2:16">
      <c r="B688" s="343"/>
      <c r="C688" s="343"/>
      <c r="D688" s="343"/>
      <c r="E688" s="343"/>
      <c r="F688" s="344">
        <f>IFERROR(INDEX(Tbl_ProductList[Product Weight (g)],MATCH(Tbl_Calculator[[#This Row],[Weight Lookup]],Tbl_ProductList[Product Weight Lookup],0)),0)</f>
        <v>0</v>
      </c>
      <c r="G688" s="345"/>
      <c r="H688" s="346"/>
      <c r="I688" s="347"/>
      <c r="J68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88" s="311" t="e">
        <f ca="1">INDEX(INDIRECT("Tbl_metadata[Category Table names]"),MATCH(Tbl_Calculator[[#This Row],[Business Area]],INDIRECT("Tbl_metadata[Types]",0)))</f>
        <v>#N/A</v>
      </c>
      <c r="L688" s="311" t="e">
        <f ca="1">INDEX(INDIRECT("Tbl_metadata[FabricType Table names]"),MATCH(Tbl_Calculator[[#This Row],[Business Area]],INDIRECT("Tbl_metadata[Types]",0)))</f>
        <v>#N/A</v>
      </c>
      <c r="M68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88" s="312">
        <f>IFERROR(INDEX(Tbl_AvgPercCotton[Average % Cotton],MATCH(Tbl_Calculator[[#This Row],[% Cotton in Blend
(Estimated Cotton %)]],Tbl_AvgPercCotton[Blends],0)),0)</f>
        <v>0</v>
      </c>
      <c r="O688" s="311" t="str">
        <f>CONCATENATE(Tbl_Calculator[[#This Row],[Product Category]],"|",Tbl_Calculator[[#This Row],[Product]])</f>
        <v>|</v>
      </c>
      <c r="P688" s="310">
        <f ca="1">IF(AND(Tbl_Calculator[[#This Row],[Number 
Purchased or Sold
(Individual item)]]&gt;0,Tbl_Calculator[[#This Row],[Weight of Cotton Fibre
(Kg)]]=0),0,1)</f>
        <v>1</v>
      </c>
    </row>
    <row r="689" spans="2:16">
      <c r="B689" s="348"/>
      <c r="C689" s="348"/>
      <c r="D689" s="348"/>
      <c r="E689" s="348"/>
      <c r="F689" s="349">
        <f>IFERROR(INDEX(Tbl_ProductList[Product Weight (g)],MATCH(Tbl_Calculator[[#This Row],[Weight Lookup]],Tbl_ProductList[Product Weight Lookup],0)),0)</f>
        <v>0</v>
      </c>
      <c r="G689" s="350"/>
      <c r="H689" s="351"/>
      <c r="I689" s="352"/>
      <c r="J68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89" s="311" t="e">
        <f ca="1">INDEX(INDIRECT("Tbl_metadata[Category Table names]"),MATCH(Tbl_Calculator[[#This Row],[Business Area]],INDIRECT("Tbl_metadata[Types]",0)))</f>
        <v>#N/A</v>
      </c>
      <c r="L689" s="311" t="e">
        <f ca="1">INDEX(INDIRECT("Tbl_metadata[FabricType Table names]"),MATCH(Tbl_Calculator[[#This Row],[Business Area]],INDIRECT("Tbl_metadata[Types]",0)))</f>
        <v>#N/A</v>
      </c>
      <c r="M68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89" s="312">
        <f>IFERROR(INDEX(Tbl_AvgPercCotton[Average % Cotton],MATCH(Tbl_Calculator[[#This Row],[% Cotton in Blend
(Estimated Cotton %)]],Tbl_AvgPercCotton[Blends],0)),0)</f>
        <v>0</v>
      </c>
      <c r="O689" s="311" t="str">
        <f>CONCATENATE(Tbl_Calculator[[#This Row],[Product Category]],"|",Tbl_Calculator[[#This Row],[Product]])</f>
        <v>|</v>
      </c>
      <c r="P689" s="310">
        <f ca="1">IF(AND(Tbl_Calculator[[#This Row],[Number 
Purchased or Sold
(Individual item)]]&gt;0,Tbl_Calculator[[#This Row],[Weight of Cotton Fibre
(Kg)]]=0),0,1)</f>
        <v>1</v>
      </c>
    </row>
    <row r="690" spans="2:16">
      <c r="B690" s="343"/>
      <c r="C690" s="343"/>
      <c r="D690" s="343"/>
      <c r="E690" s="343"/>
      <c r="F690" s="344">
        <f>IFERROR(INDEX(Tbl_ProductList[Product Weight (g)],MATCH(Tbl_Calculator[[#This Row],[Weight Lookup]],Tbl_ProductList[Product Weight Lookup],0)),0)</f>
        <v>0</v>
      </c>
      <c r="G690" s="345"/>
      <c r="H690" s="346"/>
      <c r="I690" s="347"/>
      <c r="J69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90" s="311" t="e">
        <f ca="1">INDEX(INDIRECT("Tbl_metadata[Category Table names]"),MATCH(Tbl_Calculator[[#This Row],[Business Area]],INDIRECT("Tbl_metadata[Types]",0)))</f>
        <v>#N/A</v>
      </c>
      <c r="L690" s="311" t="e">
        <f ca="1">INDEX(INDIRECT("Tbl_metadata[FabricType Table names]"),MATCH(Tbl_Calculator[[#This Row],[Business Area]],INDIRECT("Tbl_metadata[Types]",0)))</f>
        <v>#N/A</v>
      </c>
      <c r="M69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90" s="312">
        <f>IFERROR(INDEX(Tbl_AvgPercCotton[Average % Cotton],MATCH(Tbl_Calculator[[#This Row],[% Cotton in Blend
(Estimated Cotton %)]],Tbl_AvgPercCotton[Blends],0)),0)</f>
        <v>0</v>
      </c>
      <c r="O690" s="311" t="str">
        <f>CONCATENATE(Tbl_Calculator[[#This Row],[Product Category]],"|",Tbl_Calculator[[#This Row],[Product]])</f>
        <v>|</v>
      </c>
      <c r="P690" s="310">
        <f ca="1">IF(AND(Tbl_Calculator[[#This Row],[Number 
Purchased or Sold
(Individual item)]]&gt;0,Tbl_Calculator[[#This Row],[Weight of Cotton Fibre
(Kg)]]=0),0,1)</f>
        <v>1</v>
      </c>
    </row>
    <row r="691" spans="2:16">
      <c r="B691" s="348"/>
      <c r="C691" s="348"/>
      <c r="D691" s="348"/>
      <c r="E691" s="348"/>
      <c r="F691" s="349">
        <f>IFERROR(INDEX(Tbl_ProductList[Product Weight (g)],MATCH(Tbl_Calculator[[#This Row],[Weight Lookup]],Tbl_ProductList[Product Weight Lookup],0)),0)</f>
        <v>0</v>
      </c>
      <c r="G691" s="350"/>
      <c r="H691" s="351"/>
      <c r="I691" s="352"/>
      <c r="J69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91" s="311" t="e">
        <f ca="1">INDEX(INDIRECT("Tbl_metadata[Category Table names]"),MATCH(Tbl_Calculator[[#This Row],[Business Area]],INDIRECT("Tbl_metadata[Types]",0)))</f>
        <v>#N/A</v>
      </c>
      <c r="L691" s="311" t="e">
        <f ca="1">INDEX(INDIRECT("Tbl_metadata[FabricType Table names]"),MATCH(Tbl_Calculator[[#This Row],[Business Area]],INDIRECT("Tbl_metadata[Types]",0)))</f>
        <v>#N/A</v>
      </c>
      <c r="M69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91" s="312">
        <f>IFERROR(INDEX(Tbl_AvgPercCotton[Average % Cotton],MATCH(Tbl_Calculator[[#This Row],[% Cotton in Blend
(Estimated Cotton %)]],Tbl_AvgPercCotton[Blends],0)),0)</f>
        <v>0</v>
      </c>
      <c r="O691" s="311" t="str">
        <f>CONCATENATE(Tbl_Calculator[[#This Row],[Product Category]],"|",Tbl_Calculator[[#This Row],[Product]])</f>
        <v>|</v>
      </c>
      <c r="P691" s="310">
        <f ca="1">IF(AND(Tbl_Calculator[[#This Row],[Number 
Purchased or Sold
(Individual item)]]&gt;0,Tbl_Calculator[[#This Row],[Weight of Cotton Fibre
(Kg)]]=0),0,1)</f>
        <v>1</v>
      </c>
    </row>
    <row r="692" spans="2:16">
      <c r="B692" s="343"/>
      <c r="C692" s="343"/>
      <c r="D692" s="343"/>
      <c r="E692" s="343"/>
      <c r="F692" s="344">
        <f>IFERROR(INDEX(Tbl_ProductList[Product Weight (g)],MATCH(Tbl_Calculator[[#This Row],[Weight Lookup]],Tbl_ProductList[Product Weight Lookup],0)),0)</f>
        <v>0</v>
      </c>
      <c r="G692" s="345"/>
      <c r="H692" s="346"/>
      <c r="I692" s="347"/>
      <c r="J69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92" s="311" t="e">
        <f ca="1">INDEX(INDIRECT("Tbl_metadata[Category Table names]"),MATCH(Tbl_Calculator[[#This Row],[Business Area]],INDIRECT("Tbl_metadata[Types]",0)))</f>
        <v>#N/A</v>
      </c>
      <c r="L692" s="311" t="e">
        <f ca="1">INDEX(INDIRECT("Tbl_metadata[FabricType Table names]"),MATCH(Tbl_Calculator[[#This Row],[Business Area]],INDIRECT("Tbl_metadata[Types]",0)))</f>
        <v>#N/A</v>
      </c>
      <c r="M69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92" s="312">
        <f>IFERROR(INDEX(Tbl_AvgPercCotton[Average % Cotton],MATCH(Tbl_Calculator[[#This Row],[% Cotton in Blend
(Estimated Cotton %)]],Tbl_AvgPercCotton[Blends],0)),0)</f>
        <v>0</v>
      </c>
      <c r="O692" s="311" t="str">
        <f>CONCATENATE(Tbl_Calculator[[#This Row],[Product Category]],"|",Tbl_Calculator[[#This Row],[Product]])</f>
        <v>|</v>
      </c>
      <c r="P692" s="310">
        <f ca="1">IF(AND(Tbl_Calculator[[#This Row],[Number 
Purchased or Sold
(Individual item)]]&gt;0,Tbl_Calculator[[#This Row],[Weight of Cotton Fibre
(Kg)]]=0),0,1)</f>
        <v>1</v>
      </c>
    </row>
    <row r="693" spans="2:16">
      <c r="B693" s="348"/>
      <c r="C693" s="348"/>
      <c r="D693" s="348"/>
      <c r="E693" s="348"/>
      <c r="F693" s="349">
        <f>IFERROR(INDEX(Tbl_ProductList[Product Weight (g)],MATCH(Tbl_Calculator[[#This Row],[Weight Lookup]],Tbl_ProductList[Product Weight Lookup],0)),0)</f>
        <v>0</v>
      </c>
      <c r="G693" s="350"/>
      <c r="H693" s="351"/>
      <c r="I693" s="352"/>
      <c r="J69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93" s="311" t="e">
        <f ca="1">INDEX(INDIRECT("Tbl_metadata[Category Table names]"),MATCH(Tbl_Calculator[[#This Row],[Business Area]],INDIRECT("Tbl_metadata[Types]",0)))</f>
        <v>#N/A</v>
      </c>
      <c r="L693" s="311" t="e">
        <f ca="1">INDEX(INDIRECT("Tbl_metadata[FabricType Table names]"),MATCH(Tbl_Calculator[[#This Row],[Business Area]],INDIRECT("Tbl_metadata[Types]",0)))</f>
        <v>#N/A</v>
      </c>
      <c r="M69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93" s="312">
        <f>IFERROR(INDEX(Tbl_AvgPercCotton[Average % Cotton],MATCH(Tbl_Calculator[[#This Row],[% Cotton in Blend
(Estimated Cotton %)]],Tbl_AvgPercCotton[Blends],0)),0)</f>
        <v>0</v>
      </c>
      <c r="O693" s="311" t="str">
        <f>CONCATENATE(Tbl_Calculator[[#This Row],[Product Category]],"|",Tbl_Calculator[[#This Row],[Product]])</f>
        <v>|</v>
      </c>
      <c r="P693" s="310">
        <f ca="1">IF(AND(Tbl_Calculator[[#This Row],[Number 
Purchased or Sold
(Individual item)]]&gt;0,Tbl_Calculator[[#This Row],[Weight of Cotton Fibre
(Kg)]]=0),0,1)</f>
        <v>1</v>
      </c>
    </row>
    <row r="694" spans="2:16">
      <c r="B694" s="343"/>
      <c r="C694" s="343"/>
      <c r="D694" s="343"/>
      <c r="E694" s="343"/>
      <c r="F694" s="344">
        <f>IFERROR(INDEX(Tbl_ProductList[Product Weight (g)],MATCH(Tbl_Calculator[[#This Row],[Weight Lookup]],Tbl_ProductList[Product Weight Lookup],0)),0)</f>
        <v>0</v>
      </c>
      <c r="G694" s="345"/>
      <c r="H694" s="346"/>
      <c r="I694" s="347"/>
      <c r="J69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94" s="311" t="e">
        <f ca="1">INDEX(INDIRECT("Tbl_metadata[Category Table names]"),MATCH(Tbl_Calculator[[#This Row],[Business Area]],INDIRECT("Tbl_metadata[Types]",0)))</f>
        <v>#N/A</v>
      </c>
      <c r="L694" s="311" t="e">
        <f ca="1">INDEX(INDIRECT("Tbl_metadata[FabricType Table names]"),MATCH(Tbl_Calculator[[#This Row],[Business Area]],INDIRECT("Tbl_metadata[Types]",0)))</f>
        <v>#N/A</v>
      </c>
      <c r="M69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94" s="312">
        <f>IFERROR(INDEX(Tbl_AvgPercCotton[Average % Cotton],MATCH(Tbl_Calculator[[#This Row],[% Cotton in Blend
(Estimated Cotton %)]],Tbl_AvgPercCotton[Blends],0)),0)</f>
        <v>0</v>
      </c>
      <c r="O694" s="311" t="str">
        <f>CONCATENATE(Tbl_Calculator[[#This Row],[Product Category]],"|",Tbl_Calculator[[#This Row],[Product]])</f>
        <v>|</v>
      </c>
      <c r="P694" s="310">
        <f ca="1">IF(AND(Tbl_Calculator[[#This Row],[Number 
Purchased or Sold
(Individual item)]]&gt;0,Tbl_Calculator[[#This Row],[Weight of Cotton Fibre
(Kg)]]=0),0,1)</f>
        <v>1</v>
      </c>
    </row>
    <row r="695" spans="2:16">
      <c r="B695" s="348"/>
      <c r="C695" s="348"/>
      <c r="D695" s="348"/>
      <c r="E695" s="348"/>
      <c r="F695" s="349">
        <f>IFERROR(INDEX(Tbl_ProductList[Product Weight (g)],MATCH(Tbl_Calculator[[#This Row],[Weight Lookup]],Tbl_ProductList[Product Weight Lookup],0)),0)</f>
        <v>0</v>
      </c>
      <c r="G695" s="350"/>
      <c r="H695" s="351"/>
      <c r="I695" s="352"/>
      <c r="J69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95" s="311" t="e">
        <f ca="1">INDEX(INDIRECT("Tbl_metadata[Category Table names]"),MATCH(Tbl_Calculator[[#This Row],[Business Area]],INDIRECT("Tbl_metadata[Types]",0)))</f>
        <v>#N/A</v>
      </c>
      <c r="L695" s="311" t="e">
        <f ca="1">INDEX(INDIRECT("Tbl_metadata[FabricType Table names]"),MATCH(Tbl_Calculator[[#This Row],[Business Area]],INDIRECT("Tbl_metadata[Types]",0)))</f>
        <v>#N/A</v>
      </c>
      <c r="M69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95" s="312">
        <f>IFERROR(INDEX(Tbl_AvgPercCotton[Average % Cotton],MATCH(Tbl_Calculator[[#This Row],[% Cotton in Blend
(Estimated Cotton %)]],Tbl_AvgPercCotton[Blends],0)),0)</f>
        <v>0</v>
      </c>
      <c r="O695" s="311" t="str">
        <f>CONCATENATE(Tbl_Calculator[[#This Row],[Product Category]],"|",Tbl_Calculator[[#This Row],[Product]])</f>
        <v>|</v>
      </c>
      <c r="P695" s="310">
        <f ca="1">IF(AND(Tbl_Calculator[[#This Row],[Number 
Purchased or Sold
(Individual item)]]&gt;0,Tbl_Calculator[[#This Row],[Weight of Cotton Fibre
(Kg)]]=0),0,1)</f>
        <v>1</v>
      </c>
    </row>
    <row r="696" spans="2:16">
      <c r="B696" s="343"/>
      <c r="C696" s="343"/>
      <c r="D696" s="343"/>
      <c r="E696" s="343"/>
      <c r="F696" s="344">
        <f>IFERROR(INDEX(Tbl_ProductList[Product Weight (g)],MATCH(Tbl_Calculator[[#This Row],[Weight Lookup]],Tbl_ProductList[Product Weight Lookup],0)),0)</f>
        <v>0</v>
      </c>
      <c r="G696" s="345"/>
      <c r="H696" s="346"/>
      <c r="I696" s="347"/>
      <c r="J69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96" s="311" t="e">
        <f ca="1">INDEX(INDIRECT("Tbl_metadata[Category Table names]"),MATCH(Tbl_Calculator[[#This Row],[Business Area]],INDIRECT("Tbl_metadata[Types]",0)))</f>
        <v>#N/A</v>
      </c>
      <c r="L696" s="311" t="e">
        <f ca="1">INDEX(INDIRECT("Tbl_metadata[FabricType Table names]"),MATCH(Tbl_Calculator[[#This Row],[Business Area]],INDIRECT("Tbl_metadata[Types]",0)))</f>
        <v>#N/A</v>
      </c>
      <c r="M69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96" s="312">
        <f>IFERROR(INDEX(Tbl_AvgPercCotton[Average % Cotton],MATCH(Tbl_Calculator[[#This Row],[% Cotton in Blend
(Estimated Cotton %)]],Tbl_AvgPercCotton[Blends],0)),0)</f>
        <v>0</v>
      </c>
      <c r="O696" s="311" t="str">
        <f>CONCATENATE(Tbl_Calculator[[#This Row],[Product Category]],"|",Tbl_Calculator[[#This Row],[Product]])</f>
        <v>|</v>
      </c>
      <c r="P696" s="310">
        <f ca="1">IF(AND(Tbl_Calculator[[#This Row],[Number 
Purchased or Sold
(Individual item)]]&gt;0,Tbl_Calculator[[#This Row],[Weight of Cotton Fibre
(Kg)]]=0),0,1)</f>
        <v>1</v>
      </c>
    </row>
    <row r="697" spans="2:16">
      <c r="B697" s="348"/>
      <c r="C697" s="348"/>
      <c r="D697" s="348"/>
      <c r="E697" s="348"/>
      <c r="F697" s="349">
        <f>IFERROR(INDEX(Tbl_ProductList[Product Weight (g)],MATCH(Tbl_Calculator[[#This Row],[Weight Lookup]],Tbl_ProductList[Product Weight Lookup],0)),0)</f>
        <v>0</v>
      </c>
      <c r="G697" s="350"/>
      <c r="H697" s="351"/>
      <c r="I697" s="352"/>
      <c r="J69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97" s="311" t="e">
        <f ca="1">INDEX(INDIRECT("Tbl_metadata[Category Table names]"),MATCH(Tbl_Calculator[[#This Row],[Business Area]],INDIRECT("Tbl_metadata[Types]",0)))</f>
        <v>#N/A</v>
      </c>
      <c r="L697" s="311" t="e">
        <f ca="1">INDEX(INDIRECT("Tbl_metadata[FabricType Table names]"),MATCH(Tbl_Calculator[[#This Row],[Business Area]],INDIRECT("Tbl_metadata[Types]",0)))</f>
        <v>#N/A</v>
      </c>
      <c r="M69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97" s="312">
        <f>IFERROR(INDEX(Tbl_AvgPercCotton[Average % Cotton],MATCH(Tbl_Calculator[[#This Row],[% Cotton in Blend
(Estimated Cotton %)]],Tbl_AvgPercCotton[Blends],0)),0)</f>
        <v>0</v>
      </c>
      <c r="O697" s="311" t="str">
        <f>CONCATENATE(Tbl_Calculator[[#This Row],[Product Category]],"|",Tbl_Calculator[[#This Row],[Product]])</f>
        <v>|</v>
      </c>
      <c r="P697" s="310">
        <f ca="1">IF(AND(Tbl_Calculator[[#This Row],[Number 
Purchased or Sold
(Individual item)]]&gt;0,Tbl_Calculator[[#This Row],[Weight of Cotton Fibre
(Kg)]]=0),0,1)</f>
        <v>1</v>
      </c>
    </row>
    <row r="698" spans="2:16">
      <c r="B698" s="343"/>
      <c r="C698" s="343"/>
      <c r="D698" s="343"/>
      <c r="E698" s="343"/>
      <c r="F698" s="344">
        <f>IFERROR(INDEX(Tbl_ProductList[Product Weight (g)],MATCH(Tbl_Calculator[[#This Row],[Weight Lookup]],Tbl_ProductList[Product Weight Lookup],0)),0)</f>
        <v>0</v>
      </c>
      <c r="G698" s="345"/>
      <c r="H698" s="346"/>
      <c r="I698" s="347"/>
      <c r="J69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98" s="311" t="e">
        <f ca="1">INDEX(INDIRECT("Tbl_metadata[Category Table names]"),MATCH(Tbl_Calculator[[#This Row],[Business Area]],INDIRECT("Tbl_metadata[Types]",0)))</f>
        <v>#N/A</v>
      </c>
      <c r="L698" s="311" t="e">
        <f ca="1">INDEX(INDIRECT("Tbl_metadata[FabricType Table names]"),MATCH(Tbl_Calculator[[#This Row],[Business Area]],INDIRECT("Tbl_metadata[Types]",0)))</f>
        <v>#N/A</v>
      </c>
      <c r="M69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98" s="312">
        <f>IFERROR(INDEX(Tbl_AvgPercCotton[Average % Cotton],MATCH(Tbl_Calculator[[#This Row],[% Cotton in Blend
(Estimated Cotton %)]],Tbl_AvgPercCotton[Blends],0)),0)</f>
        <v>0</v>
      </c>
      <c r="O698" s="311" t="str">
        <f>CONCATENATE(Tbl_Calculator[[#This Row],[Product Category]],"|",Tbl_Calculator[[#This Row],[Product]])</f>
        <v>|</v>
      </c>
      <c r="P698" s="310">
        <f ca="1">IF(AND(Tbl_Calculator[[#This Row],[Number 
Purchased or Sold
(Individual item)]]&gt;0,Tbl_Calculator[[#This Row],[Weight of Cotton Fibre
(Kg)]]=0),0,1)</f>
        <v>1</v>
      </c>
    </row>
    <row r="699" spans="2:16">
      <c r="B699" s="348"/>
      <c r="C699" s="348"/>
      <c r="D699" s="348"/>
      <c r="E699" s="348"/>
      <c r="F699" s="349">
        <f>IFERROR(INDEX(Tbl_ProductList[Product Weight (g)],MATCH(Tbl_Calculator[[#This Row],[Weight Lookup]],Tbl_ProductList[Product Weight Lookup],0)),0)</f>
        <v>0</v>
      </c>
      <c r="G699" s="350"/>
      <c r="H699" s="351"/>
      <c r="I699" s="352"/>
      <c r="J69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699" s="311" t="e">
        <f ca="1">INDEX(INDIRECT("Tbl_metadata[Category Table names]"),MATCH(Tbl_Calculator[[#This Row],[Business Area]],INDIRECT("Tbl_metadata[Types]",0)))</f>
        <v>#N/A</v>
      </c>
      <c r="L699" s="311" t="e">
        <f ca="1">INDEX(INDIRECT("Tbl_metadata[FabricType Table names]"),MATCH(Tbl_Calculator[[#This Row],[Business Area]],INDIRECT("Tbl_metadata[Types]",0)))</f>
        <v>#N/A</v>
      </c>
      <c r="M69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699" s="312">
        <f>IFERROR(INDEX(Tbl_AvgPercCotton[Average % Cotton],MATCH(Tbl_Calculator[[#This Row],[% Cotton in Blend
(Estimated Cotton %)]],Tbl_AvgPercCotton[Blends],0)),0)</f>
        <v>0</v>
      </c>
      <c r="O699" s="311" t="str">
        <f>CONCATENATE(Tbl_Calculator[[#This Row],[Product Category]],"|",Tbl_Calculator[[#This Row],[Product]])</f>
        <v>|</v>
      </c>
      <c r="P699" s="310">
        <f ca="1">IF(AND(Tbl_Calculator[[#This Row],[Number 
Purchased or Sold
(Individual item)]]&gt;0,Tbl_Calculator[[#This Row],[Weight of Cotton Fibre
(Kg)]]=0),0,1)</f>
        <v>1</v>
      </c>
    </row>
    <row r="700" spans="2:16">
      <c r="B700" s="343"/>
      <c r="C700" s="343"/>
      <c r="D700" s="343"/>
      <c r="E700" s="343"/>
      <c r="F700" s="344">
        <f>IFERROR(INDEX(Tbl_ProductList[Product Weight (g)],MATCH(Tbl_Calculator[[#This Row],[Weight Lookup]],Tbl_ProductList[Product Weight Lookup],0)),0)</f>
        <v>0</v>
      </c>
      <c r="G700" s="345"/>
      <c r="H700" s="346"/>
      <c r="I700" s="347"/>
      <c r="J70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00" s="311" t="e">
        <f ca="1">INDEX(INDIRECT("Tbl_metadata[Category Table names]"),MATCH(Tbl_Calculator[[#This Row],[Business Area]],INDIRECT("Tbl_metadata[Types]",0)))</f>
        <v>#N/A</v>
      </c>
      <c r="L700" s="311" t="e">
        <f ca="1">INDEX(INDIRECT("Tbl_metadata[FabricType Table names]"),MATCH(Tbl_Calculator[[#This Row],[Business Area]],INDIRECT("Tbl_metadata[Types]",0)))</f>
        <v>#N/A</v>
      </c>
      <c r="M70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00" s="312">
        <f>IFERROR(INDEX(Tbl_AvgPercCotton[Average % Cotton],MATCH(Tbl_Calculator[[#This Row],[% Cotton in Blend
(Estimated Cotton %)]],Tbl_AvgPercCotton[Blends],0)),0)</f>
        <v>0</v>
      </c>
      <c r="O700" s="311" t="str">
        <f>CONCATENATE(Tbl_Calculator[[#This Row],[Product Category]],"|",Tbl_Calculator[[#This Row],[Product]])</f>
        <v>|</v>
      </c>
      <c r="P700" s="310">
        <f ca="1">IF(AND(Tbl_Calculator[[#This Row],[Number 
Purchased or Sold
(Individual item)]]&gt;0,Tbl_Calculator[[#This Row],[Weight of Cotton Fibre
(Kg)]]=0),0,1)</f>
        <v>1</v>
      </c>
    </row>
    <row r="701" spans="2:16">
      <c r="B701" s="348"/>
      <c r="C701" s="348"/>
      <c r="D701" s="348"/>
      <c r="E701" s="348"/>
      <c r="F701" s="349">
        <f>IFERROR(INDEX(Tbl_ProductList[Product Weight (g)],MATCH(Tbl_Calculator[[#This Row],[Weight Lookup]],Tbl_ProductList[Product Weight Lookup],0)),0)</f>
        <v>0</v>
      </c>
      <c r="G701" s="350"/>
      <c r="H701" s="351"/>
      <c r="I701" s="352"/>
      <c r="J70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01" s="311" t="e">
        <f ca="1">INDEX(INDIRECT("Tbl_metadata[Category Table names]"),MATCH(Tbl_Calculator[[#This Row],[Business Area]],INDIRECT("Tbl_metadata[Types]",0)))</f>
        <v>#N/A</v>
      </c>
      <c r="L701" s="311" t="e">
        <f ca="1">INDEX(INDIRECT("Tbl_metadata[FabricType Table names]"),MATCH(Tbl_Calculator[[#This Row],[Business Area]],INDIRECT("Tbl_metadata[Types]",0)))</f>
        <v>#N/A</v>
      </c>
      <c r="M70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01" s="312">
        <f>IFERROR(INDEX(Tbl_AvgPercCotton[Average % Cotton],MATCH(Tbl_Calculator[[#This Row],[% Cotton in Blend
(Estimated Cotton %)]],Tbl_AvgPercCotton[Blends],0)),0)</f>
        <v>0</v>
      </c>
      <c r="O701" s="311" t="str">
        <f>CONCATENATE(Tbl_Calculator[[#This Row],[Product Category]],"|",Tbl_Calculator[[#This Row],[Product]])</f>
        <v>|</v>
      </c>
      <c r="P701" s="310">
        <f ca="1">IF(AND(Tbl_Calculator[[#This Row],[Number 
Purchased or Sold
(Individual item)]]&gt;0,Tbl_Calculator[[#This Row],[Weight of Cotton Fibre
(Kg)]]=0),0,1)</f>
        <v>1</v>
      </c>
    </row>
    <row r="702" spans="2:16">
      <c r="B702" s="343"/>
      <c r="C702" s="343"/>
      <c r="D702" s="343"/>
      <c r="E702" s="343"/>
      <c r="F702" s="344">
        <f>IFERROR(INDEX(Tbl_ProductList[Product Weight (g)],MATCH(Tbl_Calculator[[#This Row],[Weight Lookup]],Tbl_ProductList[Product Weight Lookup],0)),0)</f>
        <v>0</v>
      </c>
      <c r="G702" s="345"/>
      <c r="H702" s="346"/>
      <c r="I702" s="347"/>
      <c r="J70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02" s="311" t="e">
        <f ca="1">INDEX(INDIRECT("Tbl_metadata[Category Table names]"),MATCH(Tbl_Calculator[[#This Row],[Business Area]],INDIRECT("Tbl_metadata[Types]",0)))</f>
        <v>#N/A</v>
      </c>
      <c r="L702" s="311" t="e">
        <f ca="1">INDEX(INDIRECT("Tbl_metadata[FabricType Table names]"),MATCH(Tbl_Calculator[[#This Row],[Business Area]],INDIRECT("Tbl_metadata[Types]",0)))</f>
        <v>#N/A</v>
      </c>
      <c r="M70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02" s="312">
        <f>IFERROR(INDEX(Tbl_AvgPercCotton[Average % Cotton],MATCH(Tbl_Calculator[[#This Row],[% Cotton in Blend
(Estimated Cotton %)]],Tbl_AvgPercCotton[Blends],0)),0)</f>
        <v>0</v>
      </c>
      <c r="O702" s="311" t="str">
        <f>CONCATENATE(Tbl_Calculator[[#This Row],[Product Category]],"|",Tbl_Calculator[[#This Row],[Product]])</f>
        <v>|</v>
      </c>
      <c r="P702" s="310">
        <f ca="1">IF(AND(Tbl_Calculator[[#This Row],[Number 
Purchased or Sold
(Individual item)]]&gt;0,Tbl_Calculator[[#This Row],[Weight of Cotton Fibre
(Kg)]]=0),0,1)</f>
        <v>1</v>
      </c>
    </row>
    <row r="703" spans="2:16">
      <c r="B703" s="348"/>
      <c r="C703" s="348"/>
      <c r="D703" s="348"/>
      <c r="E703" s="348"/>
      <c r="F703" s="349">
        <f>IFERROR(INDEX(Tbl_ProductList[Product Weight (g)],MATCH(Tbl_Calculator[[#This Row],[Weight Lookup]],Tbl_ProductList[Product Weight Lookup],0)),0)</f>
        <v>0</v>
      </c>
      <c r="G703" s="350"/>
      <c r="H703" s="351"/>
      <c r="I703" s="352"/>
      <c r="J70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03" s="311" t="e">
        <f ca="1">INDEX(INDIRECT("Tbl_metadata[Category Table names]"),MATCH(Tbl_Calculator[[#This Row],[Business Area]],INDIRECT("Tbl_metadata[Types]",0)))</f>
        <v>#N/A</v>
      </c>
      <c r="L703" s="311" t="e">
        <f ca="1">INDEX(INDIRECT("Tbl_metadata[FabricType Table names]"),MATCH(Tbl_Calculator[[#This Row],[Business Area]],INDIRECT("Tbl_metadata[Types]",0)))</f>
        <v>#N/A</v>
      </c>
      <c r="M70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03" s="312">
        <f>IFERROR(INDEX(Tbl_AvgPercCotton[Average % Cotton],MATCH(Tbl_Calculator[[#This Row],[% Cotton in Blend
(Estimated Cotton %)]],Tbl_AvgPercCotton[Blends],0)),0)</f>
        <v>0</v>
      </c>
      <c r="O703" s="311" t="str">
        <f>CONCATENATE(Tbl_Calculator[[#This Row],[Product Category]],"|",Tbl_Calculator[[#This Row],[Product]])</f>
        <v>|</v>
      </c>
      <c r="P703" s="310">
        <f ca="1">IF(AND(Tbl_Calculator[[#This Row],[Number 
Purchased or Sold
(Individual item)]]&gt;0,Tbl_Calculator[[#This Row],[Weight of Cotton Fibre
(Kg)]]=0),0,1)</f>
        <v>1</v>
      </c>
    </row>
    <row r="704" spans="2:16">
      <c r="B704" s="343"/>
      <c r="C704" s="343"/>
      <c r="D704" s="343"/>
      <c r="E704" s="343"/>
      <c r="F704" s="344">
        <f>IFERROR(INDEX(Tbl_ProductList[Product Weight (g)],MATCH(Tbl_Calculator[[#This Row],[Weight Lookup]],Tbl_ProductList[Product Weight Lookup],0)),0)</f>
        <v>0</v>
      </c>
      <c r="G704" s="345"/>
      <c r="H704" s="346"/>
      <c r="I704" s="347"/>
      <c r="J70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04" s="311" t="e">
        <f ca="1">INDEX(INDIRECT("Tbl_metadata[Category Table names]"),MATCH(Tbl_Calculator[[#This Row],[Business Area]],INDIRECT("Tbl_metadata[Types]",0)))</f>
        <v>#N/A</v>
      </c>
      <c r="L704" s="311" t="e">
        <f ca="1">INDEX(INDIRECT("Tbl_metadata[FabricType Table names]"),MATCH(Tbl_Calculator[[#This Row],[Business Area]],INDIRECT("Tbl_metadata[Types]",0)))</f>
        <v>#N/A</v>
      </c>
      <c r="M70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04" s="312">
        <f>IFERROR(INDEX(Tbl_AvgPercCotton[Average % Cotton],MATCH(Tbl_Calculator[[#This Row],[% Cotton in Blend
(Estimated Cotton %)]],Tbl_AvgPercCotton[Blends],0)),0)</f>
        <v>0</v>
      </c>
      <c r="O704" s="311" t="str">
        <f>CONCATENATE(Tbl_Calculator[[#This Row],[Product Category]],"|",Tbl_Calculator[[#This Row],[Product]])</f>
        <v>|</v>
      </c>
      <c r="P704" s="310">
        <f ca="1">IF(AND(Tbl_Calculator[[#This Row],[Number 
Purchased or Sold
(Individual item)]]&gt;0,Tbl_Calculator[[#This Row],[Weight of Cotton Fibre
(Kg)]]=0),0,1)</f>
        <v>1</v>
      </c>
    </row>
    <row r="705" spans="2:16">
      <c r="B705" s="348"/>
      <c r="C705" s="348"/>
      <c r="D705" s="348"/>
      <c r="E705" s="348"/>
      <c r="F705" s="349">
        <f>IFERROR(INDEX(Tbl_ProductList[Product Weight (g)],MATCH(Tbl_Calculator[[#This Row],[Weight Lookup]],Tbl_ProductList[Product Weight Lookup],0)),0)</f>
        <v>0</v>
      </c>
      <c r="G705" s="350"/>
      <c r="H705" s="351"/>
      <c r="I705" s="352"/>
      <c r="J70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05" s="311" t="e">
        <f ca="1">INDEX(INDIRECT("Tbl_metadata[Category Table names]"),MATCH(Tbl_Calculator[[#This Row],[Business Area]],INDIRECT("Tbl_metadata[Types]",0)))</f>
        <v>#N/A</v>
      </c>
      <c r="L705" s="311" t="e">
        <f ca="1">INDEX(INDIRECT("Tbl_metadata[FabricType Table names]"),MATCH(Tbl_Calculator[[#This Row],[Business Area]],INDIRECT("Tbl_metadata[Types]",0)))</f>
        <v>#N/A</v>
      </c>
      <c r="M70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05" s="312">
        <f>IFERROR(INDEX(Tbl_AvgPercCotton[Average % Cotton],MATCH(Tbl_Calculator[[#This Row],[% Cotton in Blend
(Estimated Cotton %)]],Tbl_AvgPercCotton[Blends],0)),0)</f>
        <v>0</v>
      </c>
      <c r="O705" s="311" t="str">
        <f>CONCATENATE(Tbl_Calculator[[#This Row],[Product Category]],"|",Tbl_Calculator[[#This Row],[Product]])</f>
        <v>|</v>
      </c>
      <c r="P705" s="310">
        <f ca="1">IF(AND(Tbl_Calculator[[#This Row],[Number 
Purchased or Sold
(Individual item)]]&gt;0,Tbl_Calculator[[#This Row],[Weight of Cotton Fibre
(Kg)]]=0),0,1)</f>
        <v>1</v>
      </c>
    </row>
    <row r="706" spans="2:16">
      <c r="B706" s="343"/>
      <c r="C706" s="343"/>
      <c r="D706" s="343"/>
      <c r="E706" s="343"/>
      <c r="F706" s="344">
        <f>IFERROR(INDEX(Tbl_ProductList[Product Weight (g)],MATCH(Tbl_Calculator[[#This Row],[Weight Lookup]],Tbl_ProductList[Product Weight Lookup],0)),0)</f>
        <v>0</v>
      </c>
      <c r="G706" s="345"/>
      <c r="H706" s="346"/>
      <c r="I706" s="347"/>
      <c r="J70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06" s="311" t="e">
        <f ca="1">INDEX(INDIRECT("Tbl_metadata[Category Table names]"),MATCH(Tbl_Calculator[[#This Row],[Business Area]],INDIRECT("Tbl_metadata[Types]",0)))</f>
        <v>#N/A</v>
      </c>
      <c r="L706" s="311" t="e">
        <f ca="1">INDEX(INDIRECT("Tbl_metadata[FabricType Table names]"),MATCH(Tbl_Calculator[[#This Row],[Business Area]],INDIRECT("Tbl_metadata[Types]",0)))</f>
        <v>#N/A</v>
      </c>
      <c r="M70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06" s="312">
        <f>IFERROR(INDEX(Tbl_AvgPercCotton[Average % Cotton],MATCH(Tbl_Calculator[[#This Row],[% Cotton in Blend
(Estimated Cotton %)]],Tbl_AvgPercCotton[Blends],0)),0)</f>
        <v>0</v>
      </c>
      <c r="O706" s="311" t="str">
        <f>CONCATENATE(Tbl_Calculator[[#This Row],[Product Category]],"|",Tbl_Calculator[[#This Row],[Product]])</f>
        <v>|</v>
      </c>
      <c r="P706" s="310">
        <f ca="1">IF(AND(Tbl_Calculator[[#This Row],[Number 
Purchased or Sold
(Individual item)]]&gt;0,Tbl_Calculator[[#This Row],[Weight of Cotton Fibre
(Kg)]]=0),0,1)</f>
        <v>1</v>
      </c>
    </row>
    <row r="707" spans="2:16">
      <c r="B707" s="348"/>
      <c r="C707" s="348"/>
      <c r="D707" s="348"/>
      <c r="E707" s="348"/>
      <c r="F707" s="349">
        <f>IFERROR(INDEX(Tbl_ProductList[Product Weight (g)],MATCH(Tbl_Calculator[[#This Row],[Weight Lookup]],Tbl_ProductList[Product Weight Lookup],0)),0)</f>
        <v>0</v>
      </c>
      <c r="G707" s="350"/>
      <c r="H707" s="351"/>
      <c r="I707" s="352"/>
      <c r="J70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07" s="311" t="e">
        <f ca="1">INDEX(INDIRECT("Tbl_metadata[Category Table names]"),MATCH(Tbl_Calculator[[#This Row],[Business Area]],INDIRECT("Tbl_metadata[Types]",0)))</f>
        <v>#N/A</v>
      </c>
      <c r="L707" s="311" t="e">
        <f ca="1">INDEX(INDIRECT("Tbl_metadata[FabricType Table names]"),MATCH(Tbl_Calculator[[#This Row],[Business Area]],INDIRECT("Tbl_metadata[Types]",0)))</f>
        <v>#N/A</v>
      </c>
      <c r="M70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07" s="312">
        <f>IFERROR(INDEX(Tbl_AvgPercCotton[Average % Cotton],MATCH(Tbl_Calculator[[#This Row],[% Cotton in Blend
(Estimated Cotton %)]],Tbl_AvgPercCotton[Blends],0)),0)</f>
        <v>0</v>
      </c>
      <c r="O707" s="311" t="str">
        <f>CONCATENATE(Tbl_Calculator[[#This Row],[Product Category]],"|",Tbl_Calculator[[#This Row],[Product]])</f>
        <v>|</v>
      </c>
      <c r="P707" s="310">
        <f ca="1">IF(AND(Tbl_Calculator[[#This Row],[Number 
Purchased or Sold
(Individual item)]]&gt;0,Tbl_Calculator[[#This Row],[Weight of Cotton Fibre
(Kg)]]=0),0,1)</f>
        <v>1</v>
      </c>
    </row>
    <row r="708" spans="2:16">
      <c r="B708" s="343"/>
      <c r="C708" s="343"/>
      <c r="D708" s="343"/>
      <c r="E708" s="343"/>
      <c r="F708" s="344">
        <f>IFERROR(INDEX(Tbl_ProductList[Product Weight (g)],MATCH(Tbl_Calculator[[#This Row],[Weight Lookup]],Tbl_ProductList[Product Weight Lookup],0)),0)</f>
        <v>0</v>
      </c>
      <c r="G708" s="345"/>
      <c r="H708" s="346"/>
      <c r="I708" s="347"/>
      <c r="J70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08" s="311" t="e">
        <f ca="1">INDEX(INDIRECT("Tbl_metadata[Category Table names]"),MATCH(Tbl_Calculator[[#This Row],[Business Area]],INDIRECT("Tbl_metadata[Types]",0)))</f>
        <v>#N/A</v>
      </c>
      <c r="L708" s="311" t="e">
        <f ca="1">INDEX(INDIRECT("Tbl_metadata[FabricType Table names]"),MATCH(Tbl_Calculator[[#This Row],[Business Area]],INDIRECT("Tbl_metadata[Types]",0)))</f>
        <v>#N/A</v>
      </c>
      <c r="M70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08" s="312">
        <f>IFERROR(INDEX(Tbl_AvgPercCotton[Average % Cotton],MATCH(Tbl_Calculator[[#This Row],[% Cotton in Blend
(Estimated Cotton %)]],Tbl_AvgPercCotton[Blends],0)),0)</f>
        <v>0</v>
      </c>
      <c r="O708" s="311" t="str">
        <f>CONCATENATE(Tbl_Calculator[[#This Row],[Product Category]],"|",Tbl_Calculator[[#This Row],[Product]])</f>
        <v>|</v>
      </c>
      <c r="P708" s="310">
        <f ca="1">IF(AND(Tbl_Calculator[[#This Row],[Number 
Purchased or Sold
(Individual item)]]&gt;0,Tbl_Calculator[[#This Row],[Weight of Cotton Fibre
(Kg)]]=0),0,1)</f>
        <v>1</v>
      </c>
    </row>
    <row r="709" spans="2:16">
      <c r="B709" s="348"/>
      <c r="C709" s="348"/>
      <c r="D709" s="348"/>
      <c r="E709" s="348"/>
      <c r="F709" s="349">
        <f>IFERROR(INDEX(Tbl_ProductList[Product Weight (g)],MATCH(Tbl_Calculator[[#This Row],[Weight Lookup]],Tbl_ProductList[Product Weight Lookup],0)),0)</f>
        <v>0</v>
      </c>
      <c r="G709" s="350"/>
      <c r="H709" s="351"/>
      <c r="I709" s="352"/>
      <c r="J70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09" s="311" t="e">
        <f ca="1">INDEX(INDIRECT("Tbl_metadata[Category Table names]"),MATCH(Tbl_Calculator[[#This Row],[Business Area]],INDIRECT("Tbl_metadata[Types]",0)))</f>
        <v>#N/A</v>
      </c>
      <c r="L709" s="311" t="e">
        <f ca="1">INDEX(INDIRECT("Tbl_metadata[FabricType Table names]"),MATCH(Tbl_Calculator[[#This Row],[Business Area]],INDIRECT("Tbl_metadata[Types]",0)))</f>
        <v>#N/A</v>
      </c>
      <c r="M70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09" s="312">
        <f>IFERROR(INDEX(Tbl_AvgPercCotton[Average % Cotton],MATCH(Tbl_Calculator[[#This Row],[% Cotton in Blend
(Estimated Cotton %)]],Tbl_AvgPercCotton[Blends],0)),0)</f>
        <v>0</v>
      </c>
      <c r="O709" s="311" t="str">
        <f>CONCATENATE(Tbl_Calculator[[#This Row],[Product Category]],"|",Tbl_Calculator[[#This Row],[Product]])</f>
        <v>|</v>
      </c>
      <c r="P709" s="310">
        <f ca="1">IF(AND(Tbl_Calculator[[#This Row],[Number 
Purchased or Sold
(Individual item)]]&gt;0,Tbl_Calculator[[#This Row],[Weight of Cotton Fibre
(Kg)]]=0),0,1)</f>
        <v>1</v>
      </c>
    </row>
    <row r="710" spans="2:16">
      <c r="B710" s="343"/>
      <c r="C710" s="343"/>
      <c r="D710" s="343"/>
      <c r="E710" s="343"/>
      <c r="F710" s="344">
        <f>IFERROR(INDEX(Tbl_ProductList[Product Weight (g)],MATCH(Tbl_Calculator[[#This Row],[Weight Lookup]],Tbl_ProductList[Product Weight Lookup],0)),0)</f>
        <v>0</v>
      </c>
      <c r="G710" s="345"/>
      <c r="H710" s="346"/>
      <c r="I710" s="347"/>
      <c r="J71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10" s="311" t="e">
        <f ca="1">INDEX(INDIRECT("Tbl_metadata[Category Table names]"),MATCH(Tbl_Calculator[[#This Row],[Business Area]],INDIRECT("Tbl_metadata[Types]",0)))</f>
        <v>#N/A</v>
      </c>
      <c r="L710" s="311" t="e">
        <f ca="1">INDEX(INDIRECT("Tbl_metadata[FabricType Table names]"),MATCH(Tbl_Calculator[[#This Row],[Business Area]],INDIRECT("Tbl_metadata[Types]",0)))</f>
        <v>#N/A</v>
      </c>
      <c r="M71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10" s="312">
        <f>IFERROR(INDEX(Tbl_AvgPercCotton[Average % Cotton],MATCH(Tbl_Calculator[[#This Row],[% Cotton in Blend
(Estimated Cotton %)]],Tbl_AvgPercCotton[Blends],0)),0)</f>
        <v>0</v>
      </c>
      <c r="O710" s="311" t="str">
        <f>CONCATENATE(Tbl_Calculator[[#This Row],[Product Category]],"|",Tbl_Calculator[[#This Row],[Product]])</f>
        <v>|</v>
      </c>
      <c r="P710" s="310">
        <f ca="1">IF(AND(Tbl_Calculator[[#This Row],[Number 
Purchased or Sold
(Individual item)]]&gt;0,Tbl_Calculator[[#This Row],[Weight of Cotton Fibre
(Kg)]]=0),0,1)</f>
        <v>1</v>
      </c>
    </row>
    <row r="711" spans="2:16">
      <c r="B711" s="348"/>
      <c r="C711" s="348"/>
      <c r="D711" s="348"/>
      <c r="E711" s="348"/>
      <c r="F711" s="349">
        <f>IFERROR(INDEX(Tbl_ProductList[Product Weight (g)],MATCH(Tbl_Calculator[[#This Row],[Weight Lookup]],Tbl_ProductList[Product Weight Lookup],0)),0)</f>
        <v>0</v>
      </c>
      <c r="G711" s="350"/>
      <c r="H711" s="351"/>
      <c r="I711" s="352"/>
      <c r="J71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11" s="311" t="e">
        <f ca="1">INDEX(INDIRECT("Tbl_metadata[Category Table names]"),MATCH(Tbl_Calculator[[#This Row],[Business Area]],INDIRECT("Tbl_metadata[Types]",0)))</f>
        <v>#N/A</v>
      </c>
      <c r="L711" s="311" t="e">
        <f ca="1">INDEX(INDIRECT("Tbl_metadata[FabricType Table names]"),MATCH(Tbl_Calculator[[#This Row],[Business Area]],INDIRECT("Tbl_metadata[Types]",0)))</f>
        <v>#N/A</v>
      </c>
      <c r="M71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11" s="312">
        <f>IFERROR(INDEX(Tbl_AvgPercCotton[Average % Cotton],MATCH(Tbl_Calculator[[#This Row],[% Cotton in Blend
(Estimated Cotton %)]],Tbl_AvgPercCotton[Blends],0)),0)</f>
        <v>0</v>
      </c>
      <c r="O711" s="311" t="str">
        <f>CONCATENATE(Tbl_Calculator[[#This Row],[Product Category]],"|",Tbl_Calculator[[#This Row],[Product]])</f>
        <v>|</v>
      </c>
      <c r="P711" s="310">
        <f ca="1">IF(AND(Tbl_Calculator[[#This Row],[Number 
Purchased or Sold
(Individual item)]]&gt;0,Tbl_Calculator[[#This Row],[Weight of Cotton Fibre
(Kg)]]=0),0,1)</f>
        <v>1</v>
      </c>
    </row>
    <row r="712" spans="2:16">
      <c r="B712" s="343"/>
      <c r="C712" s="343"/>
      <c r="D712" s="343"/>
      <c r="E712" s="343"/>
      <c r="F712" s="344">
        <f>IFERROR(INDEX(Tbl_ProductList[Product Weight (g)],MATCH(Tbl_Calculator[[#This Row],[Weight Lookup]],Tbl_ProductList[Product Weight Lookup],0)),0)</f>
        <v>0</v>
      </c>
      <c r="G712" s="345"/>
      <c r="H712" s="346"/>
      <c r="I712" s="347"/>
      <c r="J71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12" s="311" t="e">
        <f ca="1">INDEX(INDIRECT("Tbl_metadata[Category Table names]"),MATCH(Tbl_Calculator[[#This Row],[Business Area]],INDIRECT("Tbl_metadata[Types]",0)))</f>
        <v>#N/A</v>
      </c>
      <c r="L712" s="311" t="e">
        <f ca="1">INDEX(INDIRECT("Tbl_metadata[FabricType Table names]"),MATCH(Tbl_Calculator[[#This Row],[Business Area]],INDIRECT("Tbl_metadata[Types]",0)))</f>
        <v>#N/A</v>
      </c>
      <c r="M71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12" s="312">
        <f>IFERROR(INDEX(Tbl_AvgPercCotton[Average % Cotton],MATCH(Tbl_Calculator[[#This Row],[% Cotton in Blend
(Estimated Cotton %)]],Tbl_AvgPercCotton[Blends],0)),0)</f>
        <v>0</v>
      </c>
      <c r="O712" s="311" t="str">
        <f>CONCATENATE(Tbl_Calculator[[#This Row],[Product Category]],"|",Tbl_Calculator[[#This Row],[Product]])</f>
        <v>|</v>
      </c>
      <c r="P712" s="310">
        <f ca="1">IF(AND(Tbl_Calculator[[#This Row],[Number 
Purchased or Sold
(Individual item)]]&gt;0,Tbl_Calculator[[#This Row],[Weight of Cotton Fibre
(Kg)]]=0),0,1)</f>
        <v>1</v>
      </c>
    </row>
    <row r="713" spans="2:16">
      <c r="B713" s="348"/>
      <c r="C713" s="348"/>
      <c r="D713" s="348"/>
      <c r="E713" s="348"/>
      <c r="F713" s="349">
        <f>IFERROR(INDEX(Tbl_ProductList[Product Weight (g)],MATCH(Tbl_Calculator[[#This Row],[Weight Lookup]],Tbl_ProductList[Product Weight Lookup],0)),0)</f>
        <v>0</v>
      </c>
      <c r="G713" s="350"/>
      <c r="H713" s="351"/>
      <c r="I713" s="352"/>
      <c r="J71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13" s="311" t="e">
        <f ca="1">INDEX(INDIRECT("Tbl_metadata[Category Table names]"),MATCH(Tbl_Calculator[[#This Row],[Business Area]],INDIRECT("Tbl_metadata[Types]",0)))</f>
        <v>#N/A</v>
      </c>
      <c r="L713" s="311" t="e">
        <f ca="1">INDEX(INDIRECT("Tbl_metadata[FabricType Table names]"),MATCH(Tbl_Calculator[[#This Row],[Business Area]],INDIRECT("Tbl_metadata[Types]",0)))</f>
        <v>#N/A</v>
      </c>
      <c r="M71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13" s="312">
        <f>IFERROR(INDEX(Tbl_AvgPercCotton[Average % Cotton],MATCH(Tbl_Calculator[[#This Row],[% Cotton in Blend
(Estimated Cotton %)]],Tbl_AvgPercCotton[Blends],0)),0)</f>
        <v>0</v>
      </c>
      <c r="O713" s="311" t="str">
        <f>CONCATENATE(Tbl_Calculator[[#This Row],[Product Category]],"|",Tbl_Calculator[[#This Row],[Product]])</f>
        <v>|</v>
      </c>
      <c r="P713" s="310">
        <f ca="1">IF(AND(Tbl_Calculator[[#This Row],[Number 
Purchased or Sold
(Individual item)]]&gt;0,Tbl_Calculator[[#This Row],[Weight of Cotton Fibre
(Kg)]]=0),0,1)</f>
        <v>1</v>
      </c>
    </row>
    <row r="714" spans="2:16">
      <c r="B714" s="343"/>
      <c r="C714" s="343"/>
      <c r="D714" s="343"/>
      <c r="E714" s="343"/>
      <c r="F714" s="344">
        <f>IFERROR(INDEX(Tbl_ProductList[Product Weight (g)],MATCH(Tbl_Calculator[[#This Row],[Weight Lookup]],Tbl_ProductList[Product Weight Lookup],0)),0)</f>
        <v>0</v>
      </c>
      <c r="G714" s="345"/>
      <c r="H714" s="346"/>
      <c r="I714" s="347"/>
      <c r="J71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14" s="311" t="e">
        <f ca="1">INDEX(INDIRECT("Tbl_metadata[Category Table names]"),MATCH(Tbl_Calculator[[#This Row],[Business Area]],INDIRECT("Tbl_metadata[Types]",0)))</f>
        <v>#N/A</v>
      </c>
      <c r="L714" s="311" t="e">
        <f ca="1">INDEX(INDIRECT("Tbl_metadata[FabricType Table names]"),MATCH(Tbl_Calculator[[#This Row],[Business Area]],INDIRECT("Tbl_metadata[Types]",0)))</f>
        <v>#N/A</v>
      </c>
      <c r="M71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14" s="312">
        <f>IFERROR(INDEX(Tbl_AvgPercCotton[Average % Cotton],MATCH(Tbl_Calculator[[#This Row],[% Cotton in Blend
(Estimated Cotton %)]],Tbl_AvgPercCotton[Blends],0)),0)</f>
        <v>0</v>
      </c>
      <c r="O714" s="311" t="str">
        <f>CONCATENATE(Tbl_Calculator[[#This Row],[Product Category]],"|",Tbl_Calculator[[#This Row],[Product]])</f>
        <v>|</v>
      </c>
      <c r="P714" s="310">
        <f ca="1">IF(AND(Tbl_Calculator[[#This Row],[Number 
Purchased or Sold
(Individual item)]]&gt;0,Tbl_Calculator[[#This Row],[Weight of Cotton Fibre
(Kg)]]=0),0,1)</f>
        <v>1</v>
      </c>
    </row>
    <row r="715" spans="2:16">
      <c r="B715" s="348"/>
      <c r="C715" s="348"/>
      <c r="D715" s="348"/>
      <c r="E715" s="348"/>
      <c r="F715" s="349">
        <f>IFERROR(INDEX(Tbl_ProductList[Product Weight (g)],MATCH(Tbl_Calculator[[#This Row],[Weight Lookup]],Tbl_ProductList[Product Weight Lookup],0)),0)</f>
        <v>0</v>
      </c>
      <c r="G715" s="350"/>
      <c r="H715" s="351"/>
      <c r="I715" s="352"/>
      <c r="J71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15" s="311" t="e">
        <f ca="1">INDEX(INDIRECT("Tbl_metadata[Category Table names]"),MATCH(Tbl_Calculator[[#This Row],[Business Area]],INDIRECT("Tbl_metadata[Types]",0)))</f>
        <v>#N/A</v>
      </c>
      <c r="L715" s="311" t="e">
        <f ca="1">INDEX(INDIRECT("Tbl_metadata[FabricType Table names]"),MATCH(Tbl_Calculator[[#This Row],[Business Area]],INDIRECT("Tbl_metadata[Types]",0)))</f>
        <v>#N/A</v>
      </c>
      <c r="M71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15" s="312">
        <f>IFERROR(INDEX(Tbl_AvgPercCotton[Average % Cotton],MATCH(Tbl_Calculator[[#This Row],[% Cotton in Blend
(Estimated Cotton %)]],Tbl_AvgPercCotton[Blends],0)),0)</f>
        <v>0</v>
      </c>
      <c r="O715" s="311" t="str">
        <f>CONCATENATE(Tbl_Calculator[[#This Row],[Product Category]],"|",Tbl_Calculator[[#This Row],[Product]])</f>
        <v>|</v>
      </c>
      <c r="P715" s="310">
        <f ca="1">IF(AND(Tbl_Calculator[[#This Row],[Number 
Purchased or Sold
(Individual item)]]&gt;0,Tbl_Calculator[[#This Row],[Weight of Cotton Fibre
(Kg)]]=0),0,1)</f>
        <v>1</v>
      </c>
    </row>
    <row r="716" spans="2:16">
      <c r="B716" s="343"/>
      <c r="C716" s="343"/>
      <c r="D716" s="343"/>
      <c r="E716" s="343"/>
      <c r="F716" s="344">
        <f>IFERROR(INDEX(Tbl_ProductList[Product Weight (g)],MATCH(Tbl_Calculator[[#This Row],[Weight Lookup]],Tbl_ProductList[Product Weight Lookup],0)),0)</f>
        <v>0</v>
      </c>
      <c r="G716" s="345"/>
      <c r="H716" s="346"/>
      <c r="I716" s="347"/>
      <c r="J71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16" s="311" t="e">
        <f ca="1">INDEX(INDIRECT("Tbl_metadata[Category Table names]"),MATCH(Tbl_Calculator[[#This Row],[Business Area]],INDIRECT("Tbl_metadata[Types]",0)))</f>
        <v>#N/A</v>
      </c>
      <c r="L716" s="311" t="e">
        <f ca="1">INDEX(INDIRECT("Tbl_metadata[FabricType Table names]"),MATCH(Tbl_Calculator[[#This Row],[Business Area]],INDIRECT("Tbl_metadata[Types]",0)))</f>
        <v>#N/A</v>
      </c>
      <c r="M71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16" s="312">
        <f>IFERROR(INDEX(Tbl_AvgPercCotton[Average % Cotton],MATCH(Tbl_Calculator[[#This Row],[% Cotton in Blend
(Estimated Cotton %)]],Tbl_AvgPercCotton[Blends],0)),0)</f>
        <v>0</v>
      </c>
      <c r="O716" s="311" t="str">
        <f>CONCATENATE(Tbl_Calculator[[#This Row],[Product Category]],"|",Tbl_Calculator[[#This Row],[Product]])</f>
        <v>|</v>
      </c>
      <c r="P716" s="310">
        <f ca="1">IF(AND(Tbl_Calculator[[#This Row],[Number 
Purchased or Sold
(Individual item)]]&gt;0,Tbl_Calculator[[#This Row],[Weight of Cotton Fibre
(Kg)]]=0),0,1)</f>
        <v>1</v>
      </c>
    </row>
    <row r="717" spans="2:16">
      <c r="B717" s="348"/>
      <c r="C717" s="348"/>
      <c r="D717" s="348"/>
      <c r="E717" s="348"/>
      <c r="F717" s="349">
        <f>IFERROR(INDEX(Tbl_ProductList[Product Weight (g)],MATCH(Tbl_Calculator[[#This Row],[Weight Lookup]],Tbl_ProductList[Product Weight Lookup],0)),0)</f>
        <v>0</v>
      </c>
      <c r="G717" s="350"/>
      <c r="H717" s="351"/>
      <c r="I717" s="352"/>
      <c r="J71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17" s="311" t="e">
        <f ca="1">INDEX(INDIRECT("Tbl_metadata[Category Table names]"),MATCH(Tbl_Calculator[[#This Row],[Business Area]],INDIRECT("Tbl_metadata[Types]",0)))</f>
        <v>#N/A</v>
      </c>
      <c r="L717" s="311" t="e">
        <f ca="1">INDEX(INDIRECT("Tbl_metadata[FabricType Table names]"),MATCH(Tbl_Calculator[[#This Row],[Business Area]],INDIRECT("Tbl_metadata[Types]",0)))</f>
        <v>#N/A</v>
      </c>
      <c r="M71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17" s="312">
        <f>IFERROR(INDEX(Tbl_AvgPercCotton[Average % Cotton],MATCH(Tbl_Calculator[[#This Row],[% Cotton in Blend
(Estimated Cotton %)]],Tbl_AvgPercCotton[Blends],0)),0)</f>
        <v>0</v>
      </c>
      <c r="O717" s="311" t="str">
        <f>CONCATENATE(Tbl_Calculator[[#This Row],[Product Category]],"|",Tbl_Calculator[[#This Row],[Product]])</f>
        <v>|</v>
      </c>
      <c r="P717" s="310">
        <f ca="1">IF(AND(Tbl_Calculator[[#This Row],[Number 
Purchased or Sold
(Individual item)]]&gt;0,Tbl_Calculator[[#This Row],[Weight of Cotton Fibre
(Kg)]]=0),0,1)</f>
        <v>1</v>
      </c>
    </row>
    <row r="718" spans="2:16">
      <c r="B718" s="343"/>
      <c r="C718" s="343"/>
      <c r="D718" s="343"/>
      <c r="E718" s="343"/>
      <c r="F718" s="344">
        <f>IFERROR(INDEX(Tbl_ProductList[Product Weight (g)],MATCH(Tbl_Calculator[[#This Row],[Weight Lookup]],Tbl_ProductList[Product Weight Lookup],0)),0)</f>
        <v>0</v>
      </c>
      <c r="G718" s="345"/>
      <c r="H718" s="346"/>
      <c r="I718" s="347"/>
      <c r="J71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18" s="311" t="e">
        <f ca="1">INDEX(INDIRECT("Tbl_metadata[Category Table names]"),MATCH(Tbl_Calculator[[#This Row],[Business Area]],INDIRECT("Tbl_metadata[Types]",0)))</f>
        <v>#N/A</v>
      </c>
      <c r="L718" s="311" t="e">
        <f ca="1">INDEX(INDIRECT("Tbl_metadata[FabricType Table names]"),MATCH(Tbl_Calculator[[#This Row],[Business Area]],INDIRECT("Tbl_metadata[Types]",0)))</f>
        <v>#N/A</v>
      </c>
      <c r="M71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18" s="312">
        <f>IFERROR(INDEX(Tbl_AvgPercCotton[Average % Cotton],MATCH(Tbl_Calculator[[#This Row],[% Cotton in Blend
(Estimated Cotton %)]],Tbl_AvgPercCotton[Blends],0)),0)</f>
        <v>0</v>
      </c>
      <c r="O718" s="311" t="str">
        <f>CONCATENATE(Tbl_Calculator[[#This Row],[Product Category]],"|",Tbl_Calculator[[#This Row],[Product]])</f>
        <v>|</v>
      </c>
      <c r="P718" s="310">
        <f ca="1">IF(AND(Tbl_Calculator[[#This Row],[Number 
Purchased or Sold
(Individual item)]]&gt;0,Tbl_Calculator[[#This Row],[Weight of Cotton Fibre
(Kg)]]=0),0,1)</f>
        <v>1</v>
      </c>
    </row>
    <row r="719" spans="2:16">
      <c r="B719" s="348"/>
      <c r="C719" s="348"/>
      <c r="D719" s="348"/>
      <c r="E719" s="348"/>
      <c r="F719" s="349">
        <f>IFERROR(INDEX(Tbl_ProductList[Product Weight (g)],MATCH(Tbl_Calculator[[#This Row],[Weight Lookup]],Tbl_ProductList[Product Weight Lookup],0)),0)</f>
        <v>0</v>
      </c>
      <c r="G719" s="350"/>
      <c r="H719" s="351"/>
      <c r="I719" s="352"/>
      <c r="J71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19" s="311" t="e">
        <f ca="1">INDEX(INDIRECT("Tbl_metadata[Category Table names]"),MATCH(Tbl_Calculator[[#This Row],[Business Area]],INDIRECT("Tbl_metadata[Types]",0)))</f>
        <v>#N/A</v>
      </c>
      <c r="L719" s="311" t="e">
        <f ca="1">INDEX(INDIRECT("Tbl_metadata[FabricType Table names]"),MATCH(Tbl_Calculator[[#This Row],[Business Area]],INDIRECT("Tbl_metadata[Types]",0)))</f>
        <v>#N/A</v>
      </c>
      <c r="M71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19" s="312">
        <f>IFERROR(INDEX(Tbl_AvgPercCotton[Average % Cotton],MATCH(Tbl_Calculator[[#This Row],[% Cotton in Blend
(Estimated Cotton %)]],Tbl_AvgPercCotton[Blends],0)),0)</f>
        <v>0</v>
      </c>
      <c r="O719" s="311" t="str">
        <f>CONCATENATE(Tbl_Calculator[[#This Row],[Product Category]],"|",Tbl_Calculator[[#This Row],[Product]])</f>
        <v>|</v>
      </c>
      <c r="P719" s="310">
        <f ca="1">IF(AND(Tbl_Calculator[[#This Row],[Number 
Purchased or Sold
(Individual item)]]&gt;0,Tbl_Calculator[[#This Row],[Weight of Cotton Fibre
(Kg)]]=0),0,1)</f>
        <v>1</v>
      </c>
    </row>
    <row r="720" spans="2:16">
      <c r="B720" s="343"/>
      <c r="C720" s="343"/>
      <c r="D720" s="343"/>
      <c r="E720" s="343"/>
      <c r="F720" s="344">
        <f>IFERROR(INDEX(Tbl_ProductList[Product Weight (g)],MATCH(Tbl_Calculator[[#This Row],[Weight Lookup]],Tbl_ProductList[Product Weight Lookup],0)),0)</f>
        <v>0</v>
      </c>
      <c r="G720" s="345"/>
      <c r="H720" s="346"/>
      <c r="I720" s="347"/>
      <c r="J72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20" s="311" t="e">
        <f ca="1">INDEX(INDIRECT("Tbl_metadata[Category Table names]"),MATCH(Tbl_Calculator[[#This Row],[Business Area]],INDIRECT("Tbl_metadata[Types]",0)))</f>
        <v>#N/A</v>
      </c>
      <c r="L720" s="311" t="e">
        <f ca="1">INDEX(INDIRECT("Tbl_metadata[FabricType Table names]"),MATCH(Tbl_Calculator[[#This Row],[Business Area]],INDIRECT("Tbl_metadata[Types]",0)))</f>
        <v>#N/A</v>
      </c>
      <c r="M72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20" s="312">
        <f>IFERROR(INDEX(Tbl_AvgPercCotton[Average % Cotton],MATCH(Tbl_Calculator[[#This Row],[% Cotton in Blend
(Estimated Cotton %)]],Tbl_AvgPercCotton[Blends],0)),0)</f>
        <v>0</v>
      </c>
      <c r="O720" s="311" t="str">
        <f>CONCATENATE(Tbl_Calculator[[#This Row],[Product Category]],"|",Tbl_Calculator[[#This Row],[Product]])</f>
        <v>|</v>
      </c>
      <c r="P720" s="310">
        <f ca="1">IF(AND(Tbl_Calculator[[#This Row],[Number 
Purchased or Sold
(Individual item)]]&gt;0,Tbl_Calculator[[#This Row],[Weight of Cotton Fibre
(Kg)]]=0),0,1)</f>
        <v>1</v>
      </c>
    </row>
    <row r="721" spans="2:16">
      <c r="B721" s="348"/>
      <c r="C721" s="348"/>
      <c r="D721" s="348"/>
      <c r="E721" s="348"/>
      <c r="F721" s="349">
        <f>IFERROR(INDEX(Tbl_ProductList[Product Weight (g)],MATCH(Tbl_Calculator[[#This Row],[Weight Lookup]],Tbl_ProductList[Product Weight Lookup],0)),0)</f>
        <v>0</v>
      </c>
      <c r="G721" s="350"/>
      <c r="H721" s="351"/>
      <c r="I721" s="352"/>
      <c r="J72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21" s="311" t="e">
        <f ca="1">INDEX(INDIRECT("Tbl_metadata[Category Table names]"),MATCH(Tbl_Calculator[[#This Row],[Business Area]],INDIRECT("Tbl_metadata[Types]",0)))</f>
        <v>#N/A</v>
      </c>
      <c r="L721" s="311" t="e">
        <f ca="1">INDEX(INDIRECT("Tbl_metadata[FabricType Table names]"),MATCH(Tbl_Calculator[[#This Row],[Business Area]],INDIRECT("Tbl_metadata[Types]",0)))</f>
        <v>#N/A</v>
      </c>
      <c r="M72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21" s="312">
        <f>IFERROR(INDEX(Tbl_AvgPercCotton[Average % Cotton],MATCH(Tbl_Calculator[[#This Row],[% Cotton in Blend
(Estimated Cotton %)]],Tbl_AvgPercCotton[Blends],0)),0)</f>
        <v>0</v>
      </c>
      <c r="O721" s="311" t="str">
        <f>CONCATENATE(Tbl_Calculator[[#This Row],[Product Category]],"|",Tbl_Calculator[[#This Row],[Product]])</f>
        <v>|</v>
      </c>
      <c r="P721" s="310">
        <f ca="1">IF(AND(Tbl_Calculator[[#This Row],[Number 
Purchased or Sold
(Individual item)]]&gt;0,Tbl_Calculator[[#This Row],[Weight of Cotton Fibre
(Kg)]]=0),0,1)</f>
        <v>1</v>
      </c>
    </row>
    <row r="722" spans="2:16">
      <c r="B722" s="343"/>
      <c r="C722" s="343"/>
      <c r="D722" s="343"/>
      <c r="E722" s="343"/>
      <c r="F722" s="344">
        <f>IFERROR(INDEX(Tbl_ProductList[Product Weight (g)],MATCH(Tbl_Calculator[[#This Row],[Weight Lookup]],Tbl_ProductList[Product Weight Lookup],0)),0)</f>
        <v>0</v>
      </c>
      <c r="G722" s="345"/>
      <c r="H722" s="346"/>
      <c r="I722" s="347"/>
      <c r="J72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22" s="311" t="e">
        <f ca="1">INDEX(INDIRECT("Tbl_metadata[Category Table names]"),MATCH(Tbl_Calculator[[#This Row],[Business Area]],INDIRECT("Tbl_metadata[Types]",0)))</f>
        <v>#N/A</v>
      </c>
      <c r="L722" s="311" t="e">
        <f ca="1">INDEX(INDIRECT("Tbl_metadata[FabricType Table names]"),MATCH(Tbl_Calculator[[#This Row],[Business Area]],INDIRECT("Tbl_metadata[Types]",0)))</f>
        <v>#N/A</v>
      </c>
      <c r="M72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22" s="312">
        <f>IFERROR(INDEX(Tbl_AvgPercCotton[Average % Cotton],MATCH(Tbl_Calculator[[#This Row],[% Cotton in Blend
(Estimated Cotton %)]],Tbl_AvgPercCotton[Blends],0)),0)</f>
        <v>0</v>
      </c>
      <c r="O722" s="311" t="str">
        <f>CONCATENATE(Tbl_Calculator[[#This Row],[Product Category]],"|",Tbl_Calculator[[#This Row],[Product]])</f>
        <v>|</v>
      </c>
      <c r="P722" s="310">
        <f ca="1">IF(AND(Tbl_Calculator[[#This Row],[Number 
Purchased or Sold
(Individual item)]]&gt;0,Tbl_Calculator[[#This Row],[Weight of Cotton Fibre
(Kg)]]=0),0,1)</f>
        <v>1</v>
      </c>
    </row>
    <row r="723" spans="2:16">
      <c r="B723" s="348"/>
      <c r="C723" s="348"/>
      <c r="D723" s="348"/>
      <c r="E723" s="348"/>
      <c r="F723" s="349">
        <f>IFERROR(INDEX(Tbl_ProductList[Product Weight (g)],MATCH(Tbl_Calculator[[#This Row],[Weight Lookup]],Tbl_ProductList[Product Weight Lookup],0)),0)</f>
        <v>0</v>
      </c>
      <c r="G723" s="350"/>
      <c r="H723" s="351"/>
      <c r="I723" s="352"/>
      <c r="J72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23" s="311" t="e">
        <f ca="1">INDEX(INDIRECT("Tbl_metadata[Category Table names]"),MATCH(Tbl_Calculator[[#This Row],[Business Area]],INDIRECT("Tbl_metadata[Types]",0)))</f>
        <v>#N/A</v>
      </c>
      <c r="L723" s="311" t="e">
        <f ca="1">INDEX(INDIRECT("Tbl_metadata[FabricType Table names]"),MATCH(Tbl_Calculator[[#This Row],[Business Area]],INDIRECT("Tbl_metadata[Types]",0)))</f>
        <v>#N/A</v>
      </c>
      <c r="M72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23" s="312">
        <f>IFERROR(INDEX(Tbl_AvgPercCotton[Average % Cotton],MATCH(Tbl_Calculator[[#This Row],[% Cotton in Blend
(Estimated Cotton %)]],Tbl_AvgPercCotton[Blends],0)),0)</f>
        <v>0</v>
      </c>
      <c r="O723" s="311" t="str">
        <f>CONCATENATE(Tbl_Calculator[[#This Row],[Product Category]],"|",Tbl_Calculator[[#This Row],[Product]])</f>
        <v>|</v>
      </c>
      <c r="P723" s="310">
        <f ca="1">IF(AND(Tbl_Calculator[[#This Row],[Number 
Purchased or Sold
(Individual item)]]&gt;0,Tbl_Calculator[[#This Row],[Weight of Cotton Fibre
(Kg)]]=0),0,1)</f>
        <v>1</v>
      </c>
    </row>
    <row r="724" spans="2:16">
      <c r="B724" s="343"/>
      <c r="C724" s="343"/>
      <c r="D724" s="343"/>
      <c r="E724" s="343"/>
      <c r="F724" s="344">
        <f>IFERROR(INDEX(Tbl_ProductList[Product Weight (g)],MATCH(Tbl_Calculator[[#This Row],[Weight Lookup]],Tbl_ProductList[Product Weight Lookup],0)),0)</f>
        <v>0</v>
      </c>
      <c r="G724" s="345"/>
      <c r="H724" s="346"/>
      <c r="I724" s="347"/>
      <c r="J72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24" s="311" t="e">
        <f ca="1">INDEX(INDIRECT("Tbl_metadata[Category Table names]"),MATCH(Tbl_Calculator[[#This Row],[Business Area]],INDIRECT("Tbl_metadata[Types]",0)))</f>
        <v>#N/A</v>
      </c>
      <c r="L724" s="311" t="e">
        <f ca="1">INDEX(INDIRECT("Tbl_metadata[FabricType Table names]"),MATCH(Tbl_Calculator[[#This Row],[Business Area]],INDIRECT("Tbl_metadata[Types]",0)))</f>
        <v>#N/A</v>
      </c>
      <c r="M72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24" s="312">
        <f>IFERROR(INDEX(Tbl_AvgPercCotton[Average % Cotton],MATCH(Tbl_Calculator[[#This Row],[% Cotton in Blend
(Estimated Cotton %)]],Tbl_AvgPercCotton[Blends],0)),0)</f>
        <v>0</v>
      </c>
      <c r="O724" s="311" t="str">
        <f>CONCATENATE(Tbl_Calculator[[#This Row],[Product Category]],"|",Tbl_Calculator[[#This Row],[Product]])</f>
        <v>|</v>
      </c>
      <c r="P724" s="310">
        <f ca="1">IF(AND(Tbl_Calculator[[#This Row],[Number 
Purchased or Sold
(Individual item)]]&gt;0,Tbl_Calculator[[#This Row],[Weight of Cotton Fibre
(Kg)]]=0),0,1)</f>
        <v>1</v>
      </c>
    </row>
    <row r="725" spans="2:16">
      <c r="B725" s="348"/>
      <c r="C725" s="348"/>
      <c r="D725" s="348"/>
      <c r="E725" s="348"/>
      <c r="F725" s="349">
        <f>IFERROR(INDEX(Tbl_ProductList[Product Weight (g)],MATCH(Tbl_Calculator[[#This Row],[Weight Lookup]],Tbl_ProductList[Product Weight Lookup],0)),0)</f>
        <v>0</v>
      </c>
      <c r="G725" s="350"/>
      <c r="H725" s="351"/>
      <c r="I725" s="352"/>
      <c r="J72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25" s="311" t="e">
        <f ca="1">INDEX(INDIRECT("Tbl_metadata[Category Table names]"),MATCH(Tbl_Calculator[[#This Row],[Business Area]],INDIRECT("Tbl_metadata[Types]",0)))</f>
        <v>#N/A</v>
      </c>
      <c r="L725" s="311" t="e">
        <f ca="1">INDEX(INDIRECT("Tbl_metadata[FabricType Table names]"),MATCH(Tbl_Calculator[[#This Row],[Business Area]],INDIRECT("Tbl_metadata[Types]",0)))</f>
        <v>#N/A</v>
      </c>
      <c r="M72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25" s="312">
        <f>IFERROR(INDEX(Tbl_AvgPercCotton[Average % Cotton],MATCH(Tbl_Calculator[[#This Row],[% Cotton in Blend
(Estimated Cotton %)]],Tbl_AvgPercCotton[Blends],0)),0)</f>
        <v>0</v>
      </c>
      <c r="O725" s="311" t="str">
        <f>CONCATENATE(Tbl_Calculator[[#This Row],[Product Category]],"|",Tbl_Calculator[[#This Row],[Product]])</f>
        <v>|</v>
      </c>
      <c r="P725" s="310">
        <f ca="1">IF(AND(Tbl_Calculator[[#This Row],[Number 
Purchased or Sold
(Individual item)]]&gt;0,Tbl_Calculator[[#This Row],[Weight of Cotton Fibre
(Kg)]]=0),0,1)</f>
        <v>1</v>
      </c>
    </row>
    <row r="726" spans="2:16">
      <c r="B726" s="343"/>
      <c r="C726" s="343"/>
      <c r="D726" s="343"/>
      <c r="E726" s="343"/>
      <c r="F726" s="344">
        <f>IFERROR(INDEX(Tbl_ProductList[Product Weight (g)],MATCH(Tbl_Calculator[[#This Row],[Weight Lookup]],Tbl_ProductList[Product Weight Lookup],0)),0)</f>
        <v>0</v>
      </c>
      <c r="G726" s="345"/>
      <c r="H726" s="346"/>
      <c r="I726" s="347"/>
      <c r="J72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26" s="311" t="e">
        <f ca="1">INDEX(INDIRECT("Tbl_metadata[Category Table names]"),MATCH(Tbl_Calculator[[#This Row],[Business Area]],INDIRECT("Tbl_metadata[Types]",0)))</f>
        <v>#N/A</v>
      </c>
      <c r="L726" s="311" t="e">
        <f ca="1">INDEX(INDIRECT("Tbl_metadata[FabricType Table names]"),MATCH(Tbl_Calculator[[#This Row],[Business Area]],INDIRECT("Tbl_metadata[Types]",0)))</f>
        <v>#N/A</v>
      </c>
      <c r="M72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26" s="312">
        <f>IFERROR(INDEX(Tbl_AvgPercCotton[Average % Cotton],MATCH(Tbl_Calculator[[#This Row],[% Cotton in Blend
(Estimated Cotton %)]],Tbl_AvgPercCotton[Blends],0)),0)</f>
        <v>0</v>
      </c>
      <c r="O726" s="311" t="str">
        <f>CONCATENATE(Tbl_Calculator[[#This Row],[Product Category]],"|",Tbl_Calculator[[#This Row],[Product]])</f>
        <v>|</v>
      </c>
      <c r="P726" s="310">
        <f ca="1">IF(AND(Tbl_Calculator[[#This Row],[Number 
Purchased or Sold
(Individual item)]]&gt;0,Tbl_Calculator[[#This Row],[Weight of Cotton Fibre
(Kg)]]=0),0,1)</f>
        <v>1</v>
      </c>
    </row>
    <row r="727" spans="2:16">
      <c r="B727" s="348"/>
      <c r="C727" s="348"/>
      <c r="D727" s="348"/>
      <c r="E727" s="348"/>
      <c r="F727" s="349">
        <f>IFERROR(INDEX(Tbl_ProductList[Product Weight (g)],MATCH(Tbl_Calculator[[#This Row],[Weight Lookup]],Tbl_ProductList[Product Weight Lookup],0)),0)</f>
        <v>0</v>
      </c>
      <c r="G727" s="350"/>
      <c r="H727" s="351"/>
      <c r="I727" s="352"/>
      <c r="J72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27" s="311" t="e">
        <f ca="1">INDEX(INDIRECT("Tbl_metadata[Category Table names]"),MATCH(Tbl_Calculator[[#This Row],[Business Area]],INDIRECT("Tbl_metadata[Types]",0)))</f>
        <v>#N/A</v>
      </c>
      <c r="L727" s="311" t="e">
        <f ca="1">INDEX(INDIRECT("Tbl_metadata[FabricType Table names]"),MATCH(Tbl_Calculator[[#This Row],[Business Area]],INDIRECT("Tbl_metadata[Types]",0)))</f>
        <v>#N/A</v>
      </c>
      <c r="M72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27" s="312">
        <f>IFERROR(INDEX(Tbl_AvgPercCotton[Average % Cotton],MATCH(Tbl_Calculator[[#This Row],[% Cotton in Blend
(Estimated Cotton %)]],Tbl_AvgPercCotton[Blends],0)),0)</f>
        <v>0</v>
      </c>
      <c r="O727" s="311" t="str">
        <f>CONCATENATE(Tbl_Calculator[[#This Row],[Product Category]],"|",Tbl_Calculator[[#This Row],[Product]])</f>
        <v>|</v>
      </c>
      <c r="P727" s="310">
        <f ca="1">IF(AND(Tbl_Calculator[[#This Row],[Number 
Purchased or Sold
(Individual item)]]&gt;0,Tbl_Calculator[[#This Row],[Weight of Cotton Fibre
(Kg)]]=0),0,1)</f>
        <v>1</v>
      </c>
    </row>
    <row r="728" spans="2:16">
      <c r="B728" s="343"/>
      <c r="C728" s="343"/>
      <c r="D728" s="343"/>
      <c r="E728" s="343"/>
      <c r="F728" s="344">
        <f>IFERROR(INDEX(Tbl_ProductList[Product Weight (g)],MATCH(Tbl_Calculator[[#This Row],[Weight Lookup]],Tbl_ProductList[Product Weight Lookup],0)),0)</f>
        <v>0</v>
      </c>
      <c r="G728" s="345"/>
      <c r="H728" s="346"/>
      <c r="I728" s="347"/>
      <c r="J72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28" s="311" t="e">
        <f ca="1">INDEX(INDIRECT("Tbl_metadata[Category Table names]"),MATCH(Tbl_Calculator[[#This Row],[Business Area]],INDIRECT("Tbl_metadata[Types]",0)))</f>
        <v>#N/A</v>
      </c>
      <c r="L728" s="311" t="e">
        <f ca="1">INDEX(INDIRECT("Tbl_metadata[FabricType Table names]"),MATCH(Tbl_Calculator[[#This Row],[Business Area]],INDIRECT("Tbl_metadata[Types]",0)))</f>
        <v>#N/A</v>
      </c>
      <c r="M72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28" s="312">
        <f>IFERROR(INDEX(Tbl_AvgPercCotton[Average % Cotton],MATCH(Tbl_Calculator[[#This Row],[% Cotton in Blend
(Estimated Cotton %)]],Tbl_AvgPercCotton[Blends],0)),0)</f>
        <v>0</v>
      </c>
      <c r="O728" s="311" t="str">
        <f>CONCATENATE(Tbl_Calculator[[#This Row],[Product Category]],"|",Tbl_Calculator[[#This Row],[Product]])</f>
        <v>|</v>
      </c>
      <c r="P728" s="310">
        <f ca="1">IF(AND(Tbl_Calculator[[#This Row],[Number 
Purchased or Sold
(Individual item)]]&gt;0,Tbl_Calculator[[#This Row],[Weight of Cotton Fibre
(Kg)]]=0),0,1)</f>
        <v>1</v>
      </c>
    </row>
    <row r="729" spans="2:16">
      <c r="B729" s="348"/>
      <c r="C729" s="348"/>
      <c r="D729" s="348"/>
      <c r="E729" s="348"/>
      <c r="F729" s="349">
        <f>IFERROR(INDEX(Tbl_ProductList[Product Weight (g)],MATCH(Tbl_Calculator[[#This Row],[Weight Lookup]],Tbl_ProductList[Product Weight Lookup],0)),0)</f>
        <v>0</v>
      </c>
      <c r="G729" s="350"/>
      <c r="H729" s="351"/>
      <c r="I729" s="352"/>
      <c r="J72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29" s="311" t="e">
        <f ca="1">INDEX(INDIRECT("Tbl_metadata[Category Table names]"),MATCH(Tbl_Calculator[[#This Row],[Business Area]],INDIRECT("Tbl_metadata[Types]",0)))</f>
        <v>#N/A</v>
      </c>
      <c r="L729" s="311" t="e">
        <f ca="1">INDEX(INDIRECT("Tbl_metadata[FabricType Table names]"),MATCH(Tbl_Calculator[[#This Row],[Business Area]],INDIRECT("Tbl_metadata[Types]",0)))</f>
        <v>#N/A</v>
      </c>
      <c r="M72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29" s="312">
        <f>IFERROR(INDEX(Tbl_AvgPercCotton[Average % Cotton],MATCH(Tbl_Calculator[[#This Row],[% Cotton in Blend
(Estimated Cotton %)]],Tbl_AvgPercCotton[Blends],0)),0)</f>
        <v>0</v>
      </c>
      <c r="O729" s="311" t="str">
        <f>CONCATENATE(Tbl_Calculator[[#This Row],[Product Category]],"|",Tbl_Calculator[[#This Row],[Product]])</f>
        <v>|</v>
      </c>
      <c r="P729" s="310">
        <f ca="1">IF(AND(Tbl_Calculator[[#This Row],[Number 
Purchased or Sold
(Individual item)]]&gt;0,Tbl_Calculator[[#This Row],[Weight of Cotton Fibre
(Kg)]]=0),0,1)</f>
        <v>1</v>
      </c>
    </row>
    <row r="730" spans="2:16">
      <c r="B730" s="343"/>
      <c r="C730" s="343"/>
      <c r="D730" s="343"/>
      <c r="E730" s="343"/>
      <c r="F730" s="344">
        <f>IFERROR(INDEX(Tbl_ProductList[Product Weight (g)],MATCH(Tbl_Calculator[[#This Row],[Weight Lookup]],Tbl_ProductList[Product Weight Lookup],0)),0)</f>
        <v>0</v>
      </c>
      <c r="G730" s="345"/>
      <c r="H730" s="346"/>
      <c r="I730" s="347"/>
      <c r="J73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30" s="311" t="e">
        <f ca="1">INDEX(INDIRECT("Tbl_metadata[Category Table names]"),MATCH(Tbl_Calculator[[#This Row],[Business Area]],INDIRECT("Tbl_metadata[Types]",0)))</f>
        <v>#N/A</v>
      </c>
      <c r="L730" s="311" t="e">
        <f ca="1">INDEX(INDIRECT("Tbl_metadata[FabricType Table names]"),MATCH(Tbl_Calculator[[#This Row],[Business Area]],INDIRECT("Tbl_metadata[Types]",0)))</f>
        <v>#N/A</v>
      </c>
      <c r="M73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30" s="312">
        <f>IFERROR(INDEX(Tbl_AvgPercCotton[Average % Cotton],MATCH(Tbl_Calculator[[#This Row],[% Cotton in Blend
(Estimated Cotton %)]],Tbl_AvgPercCotton[Blends],0)),0)</f>
        <v>0</v>
      </c>
      <c r="O730" s="311" t="str">
        <f>CONCATENATE(Tbl_Calculator[[#This Row],[Product Category]],"|",Tbl_Calculator[[#This Row],[Product]])</f>
        <v>|</v>
      </c>
      <c r="P730" s="310">
        <f ca="1">IF(AND(Tbl_Calculator[[#This Row],[Number 
Purchased or Sold
(Individual item)]]&gt;0,Tbl_Calculator[[#This Row],[Weight of Cotton Fibre
(Kg)]]=0),0,1)</f>
        <v>1</v>
      </c>
    </row>
    <row r="731" spans="2:16">
      <c r="B731" s="348"/>
      <c r="C731" s="348"/>
      <c r="D731" s="348"/>
      <c r="E731" s="348"/>
      <c r="F731" s="349">
        <f>IFERROR(INDEX(Tbl_ProductList[Product Weight (g)],MATCH(Tbl_Calculator[[#This Row],[Weight Lookup]],Tbl_ProductList[Product Weight Lookup],0)),0)</f>
        <v>0</v>
      </c>
      <c r="G731" s="350"/>
      <c r="H731" s="351"/>
      <c r="I731" s="352"/>
      <c r="J73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31" s="311" t="e">
        <f ca="1">INDEX(INDIRECT("Tbl_metadata[Category Table names]"),MATCH(Tbl_Calculator[[#This Row],[Business Area]],INDIRECT("Tbl_metadata[Types]",0)))</f>
        <v>#N/A</v>
      </c>
      <c r="L731" s="311" t="e">
        <f ca="1">INDEX(INDIRECT("Tbl_metadata[FabricType Table names]"),MATCH(Tbl_Calculator[[#This Row],[Business Area]],INDIRECT("Tbl_metadata[Types]",0)))</f>
        <v>#N/A</v>
      </c>
      <c r="M73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31" s="312">
        <f>IFERROR(INDEX(Tbl_AvgPercCotton[Average % Cotton],MATCH(Tbl_Calculator[[#This Row],[% Cotton in Blend
(Estimated Cotton %)]],Tbl_AvgPercCotton[Blends],0)),0)</f>
        <v>0</v>
      </c>
      <c r="O731" s="311" t="str">
        <f>CONCATENATE(Tbl_Calculator[[#This Row],[Product Category]],"|",Tbl_Calculator[[#This Row],[Product]])</f>
        <v>|</v>
      </c>
      <c r="P731" s="310">
        <f ca="1">IF(AND(Tbl_Calculator[[#This Row],[Number 
Purchased or Sold
(Individual item)]]&gt;0,Tbl_Calculator[[#This Row],[Weight of Cotton Fibre
(Kg)]]=0),0,1)</f>
        <v>1</v>
      </c>
    </row>
    <row r="732" spans="2:16">
      <c r="B732" s="343"/>
      <c r="C732" s="343"/>
      <c r="D732" s="343"/>
      <c r="E732" s="343"/>
      <c r="F732" s="344">
        <f>IFERROR(INDEX(Tbl_ProductList[Product Weight (g)],MATCH(Tbl_Calculator[[#This Row],[Weight Lookup]],Tbl_ProductList[Product Weight Lookup],0)),0)</f>
        <v>0</v>
      </c>
      <c r="G732" s="345"/>
      <c r="H732" s="346"/>
      <c r="I732" s="347"/>
      <c r="J73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32" s="311" t="e">
        <f ca="1">INDEX(INDIRECT("Tbl_metadata[Category Table names]"),MATCH(Tbl_Calculator[[#This Row],[Business Area]],INDIRECT("Tbl_metadata[Types]",0)))</f>
        <v>#N/A</v>
      </c>
      <c r="L732" s="311" t="e">
        <f ca="1">INDEX(INDIRECT("Tbl_metadata[FabricType Table names]"),MATCH(Tbl_Calculator[[#This Row],[Business Area]],INDIRECT("Tbl_metadata[Types]",0)))</f>
        <v>#N/A</v>
      </c>
      <c r="M73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32" s="312">
        <f>IFERROR(INDEX(Tbl_AvgPercCotton[Average % Cotton],MATCH(Tbl_Calculator[[#This Row],[% Cotton in Blend
(Estimated Cotton %)]],Tbl_AvgPercCotton[Blends],0)),0)</f>
        <v>0</v>
      </c>
      <c r="O732" s="311" t="str">
        <f>CONCATENATE(Tbl_Calculator[[#This Row],[Product Category]],"|",Tbl_Calculator[[#This Row],[Product]])</f>
        <v>|</v>
      </c>
      <c r="P732" s="310">
        <f ca="1">IF(AND(Tbl_Calculator[[#This Row],[Number 
Purchased or Sold
(Individual item)]]&gt;0,Tbl_Calculator[[#This Row],[Weight of Cotton Fibre
(Kg)]]=0),0,1)</f>
        <v>1</v>
      </c>
    </row>
    <row r="733" spans="2:16">
      <c r="B733" s="348"/>
      <c r="C733" s="348"/>
      <c r="D733" s="348"/>
      <c r="E733" s="348"/>
      <c r="F733" s="349">
        <f>IFERROR(INDEX(Tbl_ProductList[Product Weight (g)],MATCH(Tbl_Calculator[[#This Row],[Weight Lookup]],Tbl_ProductList[Product Weight Lookup],0)),0)</f>
        <v>0</v>
      </c>
      <c r="G733" s="350"/>
      <c r="H733" s="351"/>
      <c r="I733" s="352"/>
      <c r="J73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33" s="311" t="e">
        <f ca="1">INDEX(INDIRECT("Tbl_metadata[Category Table names]"),MATCH(Tbl_Calculator[[#This Row],[Business Area]],INDIRECT("Tbl_metadata[Types]",0)))</f>
        <v>#N/A</v>
      </c>
      <c r="L733" s="311" t="e">
        <f ca="1">INDEX(INDIRECT("Tbl_metadata[FabricType Table names]"),MATCH(Tbl_Calculator[[#This Row],[Business Area]],INDIRECT("Tbl_metadata[Types]",0)))</f>
        <v>#N/A</v>
      </c>
      <c r="M73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33" s="312">
        <f>IFERROR(INDEX(Tbl_AvgPercCotton[Average % Cotton],MATCH(Tbl_Calculator[[#This Row],[% Cotton in Blend
(Estimated Cotton %)]],Tbl_AvgPercCotton[Blends],0)),0)</f>
        <v>0</v>
      </c>
      <c r="O733" s="311" t="str">
        <f>CONCATENATE(Tbl_Calculator[[#This Row],[Product Category]],"|",Tbl_Calculator[[#This Row],[Product]])</f>
        <v>|</v>
      </c>
      <c r="P733" s="310">
        <f ca="1">IF(AND(Tbl_Calculator[[#This Row],[Number 
Purchased or Sold
(Individual item)]]&gt;0,Tbl_Calculator[[#This Row],[Weight of Cotton Fibre
(Kg)]]=0),0,1)</f>
        <v>1</v>
      </c>
    </row>
    <row r="734" spans="2:16">
      <c r="B734" s="343"/>
      <c r="C734" s="343"/>
      <c r="D734" s="343"/>
      <c r="E734" s="343"/>
      <c r="F734" s="344">
        <f>IFERROR(INDEX(Tbl_ProductList[Product Weight (g)],MATCH(Tbl_Calculator[[#This Row],[Weight Lookup]],Tbl_ProductList[Product Weight Lookup],0)),0)</f>
        <v>0</v>
      </c>
      <c r="G734" s="345"/>
      <c r="H734" s="346"/>
      <c r="I734" s="347"/>
      <c r="J73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34" s="311" t="e">
        <f ca="1">INDEX(INDIRECT("Tbl_metadata[Category Table names]"),MATCH(Tbl_Calculator[[#This Row],[Business Area]],INDIRECT("Tbl_metadata[Types]",0)))</f>
        <v>#N/A</v>
      </c>
      <c r="L734" s="311" t="e">
        <f ca="1">INDEX(INDIRECT("Tbl_metadata[FabricType Table names]"),MATCH(Tbl_Calculator[[#This Row],[Business Area]],INDIRECT("Tbl_metadata[Types]",0)))</f>
        <v>#N/A</v>
      </c>
      <c r="M73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34" s="312">
        <f>IFERROR(INDEX(Tbl_AvgPercCotton[Average % Cotton],MATCH(Tbl_Calculator[[#This Row],[% Cotton in Blend
(Estimated Cotton %)]],Tbl_AvgPercCotton[Blends],0)),0)</f>
        <v>0</v>
      </c>
      <c r="O734" s="311" t="str">
        <f>CONCATENATE(Tbl_Calculator[[#This Row],[Product Category]],"|",Tbl_Calculator[[#This Row],[Product]])</f>
        <v>|</v>
      </c>
      <c r="P734" s="310">
        <f ca="1">IF(AND(Tbl_Calculator[[#This Row],[Number 
Purchased or Sold
(Individual item)]]&gt;0,Tbl_Calculator[[#This Row],[Weight of Cotton Fibre
(Kg)]]=0),0,1)</f>
        <v>1</v>
      </c>
    </row>
    <row r="735" spans="2:16">
      <c r="B735" s="348"/>
      <c r="C735" s="348"/>
      <c r="D735" s="348"/>
      <c r="E735" s="348"/>
      <c r="F735" s="349">
        <f>IFERROR(INDEX(Tbl_ProductList[Product Weight (g)],MATCH(Tbl_Calculator[[#This Row],[Weight Lookup]],Tbl_ProductList[Product Weight Lookup],0)),0)</f>
        <v>0</v>
      </c>
      <c r="G735" s="350"/>
      <c r="H735" s="351"/>
      <c r="I735" s="352"/>
      <c r="J73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35" s="311" t="e">
        <f ca="1">INDEX(INDIRECT("Tbl_metadata[Category Table names]"),MATCH(Tbl_Calculator[[#This Row],[Business Area]],INDIRECT("Tbl_metadata[Types]",0)))</f>
        <v>#N/A</v>
      </c>
      <c r="L735" s="311" t="e">
        <f ca="1">INDEX(INDIRECT("Tbl_metadata[FabricType Table names]"),MATCH(Tbl_Calculator[[#This Row],[Business Area]],INDIRECT("Tbl_metadata[Types]",0)))</f>
        <v>#N/A</v>
      </c>
      <c r="M73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35" s="312">
        <f>IFERROR(INDEX(Tbl_AvgPercCotton[Average % Cotton],MATCH(Tbl_Calculator[[#This Row],[% Cotton in Blend
(Estimated Cotton %)]],Tbl_AvgPercCotton[Blends],0)),0)</f>
        <v>0</v>
      </c>
      <c r="O735" s="311" t="str">
        <f>CONCATENATE(Tbl_Calculator[[#This Row],[Product Category]],"|",Tbl_Calculator[[#This Row],[Product]])</f>
        <v>|</v>
      </c>
      <c r="P735" s="310">
        <f ca="1">IF(AND(Tbl_Calculator[[#This Row],[Number 
Purchased or Sold
(Individual item)]]&gt;0,Tbl_Calculator[[#This Row],[Weight of Cotton Fibre
(Kg)]]=0),0,1)</f>
        <v>1</v>
      </c>
    </row>
    <row r="736" spans="2:16">
      <c r="B736" s="343"/>
      <c r="C736" s="343"/>
      <c r="D736" s="343"/>
      <c r="E736" s="343"/>
      <c r="F736" s="344">
        <f>IFERROR(INDEX(Tbl_ProductList[Product Weight (g)],MATCH(Tbl_Calculator[[#This Row],[Weight Lookup]],Tbl_ProductList[Product Weight Lookup],0)),0)</f>
        <v>0</v>
      </c>
      <c r="G736" s="345"/>
      <c r="H736" s="346"/>
      <c r="I736" s="347"/>
      <c r="J73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36" s="311" t="e">
        <f ca="1">INDEX(INDIRECT("Tbl_metadata[Category Table names]"),MATCH(Tbl_Calculator[[#This Row],[Business Area]],INDIRECT("Tbl_metadata[Types]",0)))</f>
        <v>#N/A</v>
      </c>
      <c r="L736" s="311" t="e">
        <f ca="1">INDEX(INDIRECT("Tbl_metadata[FabricType Table names]"),MATCH(Tbl_Calculator[[#This Row],[Business Area]],INDIRECT("Tbl_metadata[Types]",0)))</f>
        <v>#N/A</v>
      </c>
      <c r="M73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36" s="312">
        <f>IFERROR(INDEX(Tbl_AvgPercCotton[Average % Cotton],MATCH(Tbl_Calculator[[#This Row],[% Cotton in Blend
(Estimated Cotton %)]],Tbl_AvgPercCotton[Blends],0)),0)</f>
        <v>0</v>
      </c>
      <c r="O736" s="311" t="str">
        <f>CONCATENATE(Tbl_Calculator[[#This Row],[Product Category]],"|",Tbl_Calculator[[#This Row],[Product]])</f>
        <v>|</v>
      </c>
      <c r="P736" s="310">
        <f ca="1">IF(AND(Tbl_Calculator[[#This Row],[Number 
Purchased or Sold
(Individual item)]]&gt;0,Tbl_Calculator[[#This Row],[Weight of Cotton Fibre
(Kg)]]=0),0,1)</f>
        <v>1</v>
      </c>
    </row>
    <row r="737" spans="2:16">
      <c r="B737" s="348"/>
      <c r="C737" s="348"/>
      <c r="D737" s="348"/>
      <c r="E737" s="348"/>
      <c r="F737" s="349">
        <f>IFERROR(INDEX(Tbl_ProductList[Product Weight (g)],MATCH(Tbl_Calculator[[#This Row],[Weight Lookup]],Tbl_ProductList[Product Weight Lookup],0)),0)</f>
        <v>0</v>
      </c>
      <c r="G737" s="350"/>
      <c r="H737" s="351"/>
      <c r="I737" s="352"/>
      <c r="J73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37" s="311" t="e">
        <f ca="1">INDEX(INDIRECT("Tbl_metadata[Category Table names]"),MATCH(Tbl_Calculator[[#This Row],[Business Area]],INDIRECT("Tbl_metadata[Types]",0)))</f>
        <v>#N/A</v>
      </c>
      <c r="L737" s="311" t="e">
        <f ca="1">INDEX(INDIRECT("Tbl_metadata[FabricType Table names]"),MATCH(Tbl_Calculator[[#This Row],[Business Area]],INDIRECT("Tbl_metadata[Types]",0)))</f>
        <v>#N/A</v>
      </c>
      <c r="M73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37" s="312">
        <f>IFERROR(INDEX(Tbl_AvgPercCotton[Average % Cotton],MATCH(Tbl_Calculator[[#This Row],[% Cotton in Blend
(Estimated Cotton %)]],Tbl_AvgPercCotton[Blends],0)),0)</f>
        <v>0</v>
      </c>
      <c r="O737" s="311" t="str">
        <f>CONCATENATE(Tbl_Calculator[[#This Row],[Product Category]],"|",Tbl_Calculator[[#This Row],[Product]])</f>
        <v>|</v>
      </c>
      <c r="P737" s="310">
        <f ca="1">IF(AND(Tbl_Calculator[[#This Row],[Number 
Purchased or Sold
(Individual item)]]&gt;0,Tbl_Calculator[[#This Row],[Weight of Cotton Fibre
(Kg)]]=0),0,1)</f>
        <v>1</v>
      </c>
    </row>
    <row r="738" spans="2:16">
      <c r="B738" s="343"/>
      <c r="C738" s="343"/>
      <c r="D738" s="343"/>
      <c r="E738" s="343"/>
      <c r="F738" s="344">
        <f>IFERROR(INDEX(Tbl_ProductList[Product Weight (g)],MATCH(Tbl_Calculator[[#This Row],[Weight Lookup]],Tbl_ProductList[Product Weight Lookup],0)),0)</f>
        <v>0</v>
      </c>
      <c r="G738" s="345"/>
      <c r="H738" s="346"/>
      <c r="I738" s="347"/>
      <c r="J73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38" s="311" t="e">
        <f ca="1">INDEX(INDIRECT("Tbl_metadata[Category Table names]"),MATCH(Tbl_Calculator[[#This Row],[Business Area]],INDIRECT("Tbl_metadata[Types]",0)))</f>
        <v>#N/A</v>
      </c>
      <c r="L738" s="311" t="e">
        <f ca="1">INDEX(INDIRECT("Tbl_metadata[FabricType Table names]"),MATCH(Tbl_Calculator[[#This Row],[Business Area]],INDIRECT("Tbl_metadata[Types]",0)))</f>
        <v>#N/A</v>
      </c>
      <c r="M73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38" s="312">
        <f>IFERROR(INDEX(Tbl_AvgPercCotton[Average % Cotton],MATCH(Tbl_Calculator[[#This Row],[% Cotton in Blend
(Estimated Cotton %)]],Tbl_AvgPercCotton[Blends],0)),0)</f>
        <v>0</v>
      </c>
      <c r="O738" s="311" t="str">
        <f>CONCATENATE(Tbl_Calculator[[#This Row],[Product Category]],"|",Tbl_Calculator[[#This Row],[Product]])</f>
        <v>|</v>
      </c>
      <c r="P738" s="310">
        <f ca="1">IF(AND(Tbl_Calculator[[#This Row],[Number 
Purchased or Sold
(Individual item)]]&gt;0,Tbl_Calculator[[#This Row],[Weight of Cotton Fibre
(Kg)]]=0),0,1)</f>
        <v>1</v>
      </c>
    </row>
    <row r="739" spans="2:16">
      <c r="B739" s="348"/>
      <c r="C739" s="348"/>
      <c r="D739" s="348"/>
      <c r="E739" s="348"/>
      <c r="F739" s="349">
        <f>IFERROR(INDEX(Tbl_ProductList[Product Weight (g)],MATCH(Tbl_Calculator[[#This Row],[Weight Lookup]],Tbl_ProductList[Product Weight Lookup],0)),0)</f>
        <v>0</v>
      </c>
      <c r="G739" s="350"/>
      <c r="H739" s="351"/>
      <c r="I739" s="352"/>
      <c r="J73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39" s="311" t="e">
        <f ca="1">INDEX(INDIRECT("Tbl_metadata[Category Table names]"),MATCH(Tbl_Calculator[[#This Row],[Business Area]],INDIRECT("Tbl_metadata[Types]",0)))</f>
        <v>#N/A</v>
      </c>
      <c r="L739" s="311" t="e">
        <f ca="1">INDEX(INDIRECT("Tbl_metadata[FabricType Table names]"),MATCH(Tbl_Calculator[[#This Row],[Business Area]],INDIRECT("Tbl_metadata[Types]",0)))</f>
        <v>#N/A</v>
      </c>
      <c r="M73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39" s="312">
        <f>IFERROR(INDEX(Tbl_AvgPercCotton[Average % Cotton],MATCH(Tbl_Calculator[[#This Row],[% Cotton in Blend
(Estimated Cotton %)]],Tbl_AvgPercCotton[Blends],0)),0)</f>
        <v>0</v>
      </c>
      <c r="O739" s="311" t="str">
        <f>CONCATENATE(Tbl_Calculator[[#This Row],[Product Category]],"|",Tbl_Calculator[[#This Row],[Product]])</f>
        <v>|</v>
      </c>
      <c r="P739" s="310">
        <f ca="1">IF(AND(Tbl_Calculator[[#This Row],[Number 
Purchased or Sold
(Individual item)]]&gt;0,Tbl_Calculator[[#This Row],[Weight of Cotton Fibre
(Kg)]]=0),0,1)</f>
        <v>1</v>
      </c>
    </row>
    <row r="740" spans="2:16">
      <c r="B740" s="343"/>
      <c r="C740" s="343"/>
      <c r="D740" s="343"/>
      <c r="E740" s="343"/>
      <c r="F740" s="344">
        <f>IFERROR(INDEX(Tbl_ProductList[Product Weight (g)],MATCH(Tbl_Calculator[[#This Row],[Weight Lookup]],Tbl_ProductList[Product Weight Lookup],0)),0)</f>
        <v>0</v>
      </c>
      <c r="G740" s="345"/>
      <c r="H740" s="346"/>
      <c r="I740" s="347"/>
      <c r="J74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40" s="311" t="e">
        <f ca="1">INDEX(INDIRECT("Tbl_metadata[Category Table names]"),MATCH(Tbl_Calculator[[#This Row],[Business Area]],INDIRECT("Tbl_metadata[Types]",0)))</f>
        <v>#N/A</v>
      </c>
      <c r="L740" s="311" t="e">
        <f ca="1">INDEX(INDIRECT("Tbl_metadata[FabricType Table names]"),MATCH(Tbl_Calculator[[#This Row],[Business Area]],INDIRECT("Tbl_metadata[Types]",0)))</f>
        <v>#N/A</v>
      </c>
      <c r="M74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40" s="312">
        <f>IFERROR(INDEX(Tbl_AvgPercCotton[Average % Cotton],MATCH(Tbl_Calculator[[#This Row],[% Cotton in Blend
(Estimated Cotton %)]],Tbl_AvgPercCotton[Blends],0)),0)</f>
        <v>0</v>
      </c>
      <c r="O740" s="311" t="str">
        <f>CONCATENATE(Tbl_Calculator[[#This Row],[Product Category]],"|",Tbl_Calculator[[#This Row],[Product]])</f>
        <v>|</v>
      </c>
      <c r="P740" s="310">
        <f ca="1">IF(AND(Tbl_Calculator[[#This Row],[Number 
Purchased or Sold
(Individual item)]]&gt;0,Tbl_Calculator[[#This Row],[Weight of Cotton Fibre
(Kg)]]=0),0,1)</f>
        <v>1</v>
      </c>
    </row>
    <row r="741" spans="2:16">
      <c r="B741" s="348"/>
      <c r="C741" s="348"/>
      <c r="D741" s="348"/>
      <c r="E741" s="348"/>
      <c r="F741" s="349">
        <f>IFERROR(INDEX(Tbl_ProductList[Product Weight (g)],MATCH(Tbl_Calculator[[#This Row],[Weight Lookup]],Tbl_ProductList[Product Weight Lookup],0)),0)</f>
        <v>0</v>
      </c>
      <c r="G741" s="350"/>
      <c r="H741" s="351"/>
      <c r="I741" s="352"/>
      <c r="J74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41" s="311" t="e">
        <f ca="1">INDEX(INDIRECT("Tbl_metadata[Category Table names]"),MATCH(Tbl_Calculator[[#This Row],[Business Area]],INDIRECT("Tbl_metadata[Types]",0)))</f>
        <v>#N/A</v>
      </c>
      <c r="L741" s="311" t="e">
        <f ca="1">INDEX(INDIRECT("Tbl_metadata[FabricType Table names]"),MATCH(Tbl_Calculator[[#This Row],[Business Area]],INDIRECT("Tbl_metadata[Types]",0)))</f>
        <v>#N/A</v>
      </c>
      <c r="M74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41" s="312">
        <f>IFERROR(INDEX(Tbl_AvgPercCotton[Average % Cotton],MATCH(Tbl_Calculator[[#This Row],[% Cotton in Blend
(Estimated Cotton %)]],Tbl_AvgPercCotton[Blends],0)),0)</f>
        <v>0</v>
      </c>
      <c r="O741" s="311" t="str">
        <f>CONCATENATE(Tbl_Calculator[[#This Row],[Product Category]],"|",Tbl_Calculator[[#This Row],[Product]])</f>
        <v>|</v>
      </c>
      <c r="P741" s="310">
        <f ca="1">IF(AND(Tbl_Calculator[[#This Row],[Number 
Purchased or Sold
(Individual item)]]&gt;0,Tbl_Calculator[[#This Row],[Weight of Cotton Fibre
(Kg)]]=0),0,1)</f>
        <v>1</v>
      </c>
    </row>
    <row r="742" spans="2:16">
      <c r="B742" s="343"/>
      <c r="C742" s="343"/>
      <c r="D742" s="343"/>
      <c r="E742" s="343"/>
      <c r="F742" s="344">
        <f>IFERROR(INDEX(Tbl_ProductList[Product Weight (g)],MATCH(Tbl_Calculator[[#This Row],[Weight Lookup]],Tbl_ProductList[Product Weight Lookup],0)),0)</f>
        <v>0</v>
      </c>
      <c r="G742" s="345"/>
      <c r="H742" s="346"/>
      <c r="I742" s="347"/>
      <c r="J74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42" s="311" t="e">
        <f ca="1">INDEX(INDIRECT("Tbl_metadata[Category Table names]"),MATCH(Tbl_Calculator[[#This Row],[Business Area]],INDIRECT("Tbl_metadata[Types]",0)))</f>
        <v>#N/A</v>
      </c>
      <c r="L742" s="311" t="e">
        <f ca="1">INDEX(INDIRECT("Tbl_metadata[FabricType Table names]"),MATCH(Tbl_Calculator[[#This Row],[Business Area]],INDIRECT("Tbl_metadata[Types]",0)))</f>
        <v>#N/A</v>
      </c>
      <c r="M74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42" s="312">
        <f>IFERROR(INDEX(Tbl_AvgPercCotton[Average % Cotton],MATCH(Tbl_Calculator[[#This Row],[% Cotton in Blend
(Estimated Cotton %)]],Tbl_AvgPercCotton[Blends],0)),0)</f>
        <v>0</v>
      </c>
      <c r="O742" s="311" t="str">
        <f>CONCATENATE(Tbl_Calculator[[#This Row],[Product Category]],"|",Tbl_Calculator[[#This Row],[Product]])</f>
        <v>|</v>
      </c>
      <c r="P742" s="310">
        <f ca="1">IF(AND(Tbl_Calculator[[#This Row],[Number 
Purchased or Sold
(Individual item)]]&gt;0,Tbl_Calculator[[#This Row],[Weight of Cotton Fibre
(Kg)]]=0),0,1)</f>
        <v>1</v>
      </c>
    </row>
    <row r="743" spans="2:16">
      <c r="B743" s="348"/>
      <c r="C743" s="348"/>
      <c r="D743" s="348"/>
      <c r="E743" s="348"/>
      <c r="F743" s="349">
        <f>IFERROR(INDEX(Tbl_ProductList[Product Weight (g)],MATCH(Tbl_Calculator[[#This Row],[Weight Lookup]],Tbl_ProductList[Product Weight Lookup],0)),0)</f>
        <v>0</v>
      </c>
      <c r="G743" s="350"/>
      <c r="H743" s="351"/>
      <c r="I743" s="352"/>
      <c r="J74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43" s="311" t="e">
        <f ca="1">INDEX(INDIRECT("Tbl_metadata[Category Table names]"),MATCH(Tbl_Calculator[[#This Row],[Business Area]],INDIRECT("Tbl_metadata[Types]",0)))</f>
        <v>#N/A</v>
      </c>
      <c r="L743" s="311" t="e">
        <f ca="1">INDEX(INDIRECT("Tbl_metadata[FabricType Table names]"),MATCH(Tbl_Calculator[[#This Row],[Business Area]],INDIRECT("Tbl_metadata[Types]",0)))</f>
        <v>#N/A</v>
      </c>
      <c r="M74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43" s="312">
        <f>IFERROR(INDEX(Tbl_AvgPercCotton[Average % Cotton],MATCH(Tbl_Calculator[[#This Row],[% Cotton in Blend
(Estimated Cotton %)]],Tbl_AvgPercCotton[Blends],0)),0)</f>
        <v>0</v>
      </c>
      <c r="O743" s="311" t="str">
        <f>CONCATENATE(Tbl_Calculator[[#This Row],[Product Category]],"|",Tbl_Calculator[[#This Row],[Product]])</f>
        <v>|</v>
      </c>
      <c r="P743" s="310">
        <f ca="1">IF(AND(Tbl_Calculator[[#This Row],[Number 
Purchased or Sold
(Individual item)]]&gt;0,Tbl_Calculator[[#This Row],[Weight of Cotton Fibre
(Kg)]]=0),0,1)</f>
        <v>1</v>
      </c>
    </row>
    <row r="744" spans="2:16">
      <c r="B744" s="343"/>
      <c r="C744" s="343"/>
      <c r="D744" s="343"/>
      <c r="E744" s="343"/>
      <c r="F744" s="344">
        <f>IFERROR(INDEX(Tbl_ProductList[Product Weight (g)],MATCH(Tbl_Calculator[[#This Row],[Weight Lookup]],Tbl_ProductList[Product Weight Lookup],0)),0)</f>
        <v>0</v>
      </c>
      <c r="G744" s="345"/>
      <c r="H744" s="346"/>
      <c r="I744" s="347"/>
      <c r="J74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44" s="311" t="e">
        <f ca="1">INDEX(INDIRECT("Tbl_metadata[Category Table names]"),MATCH(Tbl_Calculator[[#This Row],[Business Area]],INDIRECT("Tbl_metadata[Types]",0)))</f>
        <v>#N/A</v>
      </c>
      <c r="L744" s="311" t="e">
        <f ca="1">INDEX(INDIRECT("Tbl_metadata[FabricType Table names]"),MATCH(Tbl_Calculator[[#This Row],[Business Area]],INDIRECT("Tbl_metadata[Types]",0)))</f>
        <v>#N/A</v>
      </c>
      <c r="M74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44" s="312">
        <f>IFERROR(INDEX(Tbl_AvgPercCotton[Average % Cotton],MATCH(Tbl_Calculator[[#This Row],[% Cotton in Blend
(Estimated Cotton %)]],Tbl_AvgPercCotton[Blends],0)),0)</f>
        <v>0</v>
      </c>
      <c r="O744" s="311" t="str">
        <f>CONCATENATE(Tbl_Calculator[[#This Row],[Product Category]],"|",Tbl_Calculator[[#This Row],[Product]])</f>
        <v>|</v>
      </c>
      <c r="P744" s="310">
        <f ca="1">IF(AND(Tbl_Calculator[[#This Row],[Number 
Purchased or Sold
(Individual item)]]&gt;0,Tbl_Calculator[[#This Row],[Weight of Cotton Fibre
(Kg)]]=0),0,1)</f>
        <v>1</v>
      </c>
    </row>
    <row r="745" spans="2:16">
      <c r="B745" s="348"/>
      <c r="C745" s="348"/>
      <c r="D745" s="348"/>
      <c r="E745" s="348"/>
      <c r="F745" s="349">
        <f>IFERROR(INDEX(Tbl_ProductList[Product Weight (g)],MATCH(Tbl_Calculator[[#This Row],[Weight Lookup]],Tbl_ProductList[Product Weight Lookup],0)),0)</f>
        <v>0</v>
      </c>
      <c r="G745" s="350"/>
      <c r="H745" s="351"/>
      <c r="I745" s="352"/>
      <c r="J74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45" s="311" t="e">
        <f ca="1">INDEX(INDIRECT("Tbl_metadata[Category Table names]"),MATCH(Tbl_Calculator[[#This Row],[Business Area]],INDIRECT("Tbl_metadata[Types]",0)))</f>
        <v>#N/A</v>
      </c>
      <c r="L745" s="311" t="e">
        <f ca="1">INDEX(INDIRECT("Tbl_metadata[FabricType Table names]"),MATCH(Tbl_Calculator[[#This Row],[Business Area]],INDIRECT("Tbl_metadata[Types]",0)))</f>
        <v>#N/A</v>
      </c>
      <c r="M74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45" s="312">
        <f>IFERROR(INDEX(Tbl_AvgPercCotton[Average % Cotton],MATCH(Tbl_Calculator[[#This Row],[% Cotton in Blend
(Estimated Cotton %)]],Tbl_AvgPercCotton[Blends],0)),0)</f>
        <v>0</v>
      </c>
      <c r="O745" s="311" t="str">
        <f>CONCATENATE(Tbl_Calculator[[#This Row],[Product Category]],"|",Tbl_Calculator[[#This Row],[Product]])</f>
        <v>|</v>
      </c>
      <c r="P745" s="310">
        <f ca="1">IF(AND(Tbl_Calculator[[#This Row],[Number 
Purchased or Sold
(Individual item)]]&gt;0,Tbl_Calculator[[#This Row],[Weight of Cotton Fibre
(Kg)]]=0),0,1)</f>
        <v>1</v>
      </c>
    </row>
    <row r="746" spans="2:16">
      <c r="B746" s="343"/>
      <c r="C746" s="343"/>
      <c r="D746" s="343"/>
      <c r="E746" s="343"/>
      <c r="F746" s="344">
        <f>IFERROR(INDEX(Tbl_ProductList[Product Weight (g)],MATCH(Tbl_Calculator[[#This Row],[Weight Lookup]],Tbl_ProductList[Product Weight Lookup],0)),0)</f>
        <v>0</v>
      </c>
      <c r="G746" s="345"/>
      <c r="H746" s="346"/>
      <c r="I746" s="347"/>
      <c r="J74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46" s="311" t="e">
        <f ca="1">INDEX(INDIRECT("Tbl_metadata[Category Table names]"),MATCH(Tbl_Calculator[[#This Row],[Business Area]],INDIRECT("Tbl_metadata[Types]",0)))</f>
        <v>#N/A</v>
      </c>
      <c r="L746" s="311" t="e">
        <f ca="1">INDEX(INDIRECT("Tbl_metadata[FabricType Table names]"),MATCH(Tbl_Calculator[[#This Row],[Business Area]],INDIRECT("Tbl_metadata[Types]",0)))</f>
        <v>#N/A</v>
      </c>
      <c r="M74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46" s="312">
        <f>IFERROR(INDEX(Tbl_AvgPercCotton[Average % Cotton],MATCH(Tbl_Calculator[[#This Row],[% Cotton in Blend
(Estimated Cotton %)]],Tbl_AvgPercCotton[Blends],0)),0)</f>
        <v>0</v>
      </c>
      <c r="O746" s="311" t="str">
        <f>CONCATENATE(Tbl_Calculator[[#This Row],[Product Category]],"|",Tbl_Calculator[[#This Row],[Product]])</f>
        <v>|</v>
      </c>
      <c r="P746" s="310">
        <f ca="1">IF(AND(Tbl_Calculator[[#This Row],[Number 
Purchased or Sold
(Individual item)]]&gt;0,Tbl_Calculator[[#This Row],[Weight of Cotton Fibre
(Kg)]]=0),0,1)</f>
        <v>1</v>
      </c>
    </row>
    <row r="747" spans="2:16">
      <c r="B747" s="348"/>
      <c r="C747" s="348"/>
      <c r="D747" s="348"/>
      <c r="E747" s="348"/>
      <c r="F747" s="349">
        <f>IFERROR(INDEX(Tbl_ProductList[Product Weight (g)],MATCH(Tbl_Calculator[[#This Row],[Weight Lookup]],Tbl_ProductList[Product Weight Lookup],0)),0)</f>
        <v>0</v>
      </c>
      <c r="G747" s="350"/>
      <c r="H747" s="351"/>
      <c r="I747" s="352"/>
      <c r="J74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47" s="311" t="e">
        <f ca="1">INDEX(INDIRECT("Tbl_metadata[Category Table names]"),MATCH(Tbl_Calculator[[#This Row],[Business Area]],INDIRECT("Tbl_metadata[Types]",0)))</f>
        <v>#N/A</v>
      </c>
      <c r="L747" s="311" t="e">
        <f ca="1">INDEX(INDIRECT("Tbl_metadata[FabricType Table names]"),MATCH(Tbl_Calculator[[#This Row],[Business Area]],INDIRECT("Tbl_metadata[Types]",0)))</f>
        <v>#N/A</v>
      </c>
      <c r="M74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47" s="312">
        <f>IFERROR(INDEX(Tbl_AvgPercCotton[Average % Cotton],MATCH(Tbl_Calculator[[#This Row],[% Cotton in Blend
(Estimated Cotton %)]],Tbl_AvgPercCotton[Blends],0)),0)</f>
        <v>0</v>
      </c>
      <c r="O747" s="311" t="str">
        <f>CONCATENATE(Tbl_Calculator[[#This Row],[Product Category]],"|",Tbl_Calculator[[#This Row],[Product]])</f>
        <v>|</v>
      </c>
      <c r="P747" s="310">
        <f ca="1">IF(AND(Tbl_Calculator[[#This Row],[Number 
Purchased or Sold
(Individual item)]]&gt;0,Tbl_Calculator[[#This Row],[Weight of Cotton Fibre
(Kg)]]=0),0,1)</f>
        <v>1</v>
      </c>
    </row>
    <row r="748" spans="2:16">
      <c r="B748" s="343"/>
      <c r="C748" s="343"/>
      <c r="D748" s="343"/>
      <c r="E748" s="343"/>
      <c r="F748" s="344">
        <f>IFERROR(INDEX(Tbl_ProductList[Product Weight (g)],MATCH(Tbl_Calculator[[#This Row],[Weight Lookup]],Tbl_ProductList[Product Weight Lookup],0)),0)</f>
        <v>0</v>
      </c>
      <c r="G748" s="345"/>
      <c r="H748" s="346"/>
      <c r="I748" s="347"/>
      <c r="J74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48" s="311" t="e">
        <f ca="1">INDEX(INDIRECT("Tbl_metadata[Category Table names]"),MATCH(Tbl_Calculator[[#This Row],[Business Area]],INDIRECT("Tbl_metadata[Types]",0)))</f>
        <v>#N/A</v>
      </c>
      <c r="L748" s="311" t="e">
        <f ca="1">INDEX(INDIRECT("Tbl_metadata[FabricType Table names]"),MATCH(Tbl_Calculator[[#This Row],[Business Area]],INDIRECT("Tbl_metadata[Types]",0)))</f>
        <v>#N/A</v>
      </c>
      <c r="M74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48" s="312">
        <f>IFERROR(INDEX(Tbl_AvgPercCotton[Average % Cotton],MATCH(Tbl_Calculator[[#This Row],[% Cotton in Blend
(Estimated Cotton %)]],Tbl_AvgPercCotton[Blends],0)),0)</f>
        <v>0</v>
      </c>
      <c r="O748" s="311" t="str">
        <f>CONCATENATE(Tbl_Calculator[[#This Row],[Product Category]],"|",Tbl_Calculator[[#This Row],[Product]])</f>
        <v>|</v>
      </c>
      <c r="P748" s="310">
        <f ca="1">IF(AND(Tbl_Calculator[[#This Row],[Number 
Purchased or Sold
(Individual item)]]&gt;0,Tbl_Calculator[[#This Row],[Weight of Cotton Fibre
(Kg)]]=0),0,1)</f>
        <v>1</v>
      </c>
    </row>
    <row r="749" spans="2:16">
      <c r="B749" s="348"/>
      <c r="C749" s="348"/>
      <c r="D749" s="348"/>
      <c r="E749" s="348"/>
      <c r="F749" s="349">
        <f>IFERROR(INDEX(Tbl_ProductList[Product Weight (g)],MATCH(Tbl_Calculator[[#This Row],[Weight Lookup]],Tbl_ProductList[Product Weight Lookup],0)),0)</f>
        <v>0</v>
      </c>
      <c r="G749" s="350"/>
      <c r="H749" s="351"/>
      <c r="I749" s="352"/>
      <c r="J74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49" s="311" t="e">
        <f ca="1">INDEX(INDIRECT("Tbl_metadata[Category Table names]"),MATCH(Tbl_Calculator[[#This Row],[Business Area]],INDIRECT("Tbl_metadata[Types]",0)))</f>
        <v>#N/A</v>
      </c>
      <c r="L749" s="311" t="e">
        <f ca="1">INDEX(INDIRECT("Tbl_metadata[FabricType Table names]"),MATCH(Tbl_Calculator[[#This Row],[Business Area]],INDIRECT("Tbl_metadata[Types]",0)))</f>
        <v>#N/A</v>
      </c>
      <c r="M74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49" s="312">
        <f>IFERROR(INDEX(Tbl_AvgPercCotton[Average % Cotton],MATCH(Tbl_Calculator[[#This Row],[% Cotton in Blend
(Estimated Cotton %)]],Tbl_AvgPercCotton[Blends],0)),0)</f>
        <v>0</v>
      </c>
      <c r="O749" s="311" t="str">
        <f>CONCATENATE(Tbl_Calculator[[#This Row],[Product Category]],"|",Tbl_Calculator[[#This Row],[Product]])</f>
        <v>|</v>
      </c>
      <c r="P749" s="310">
        <f ca="1">IF(AND(Tbl_Calculator[[#This Row],[Number 
Purchased or Sold
(Individual item)]]&gt;0,Tbl_Calculator[[#This Row],[Weight of Cotton Fibre
(Kg)]]=0),0,1)</f>
        <v>1</v>
      </c>
    </row>
    <row r="750" spans="2:16">
      <c r="B750" s="343"/>
      <c r="C750" s="343"/>
      <c r="D750" s="343"/>
      <c r="E750" s="343"/>
      <c r="F750" s="344">
        <f>IFERROR(INDEX(Tbl_ProductList[Product Weight (g)],MATCH(Tbl_Calculator[[#This Row],[Weight Lookup]],Tbl_ProductList[Product Weight Lookup],0)),0)</f>
        <v>0</v>
      </c>
      <c r="G750" s="345"/>
      <c r="H750" s="346"/>
      <c r="I750" s="347"/>
      <c r="J75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50" s="311" t="e">
        <f ca="1">INDEX(INDIRECT("Tbl_metadata[Category Table names]"),MATCH(Tbl_Calculator[[#This Row],[Business Area]],INDIRECT("Tbl_metadata[Types]",0)))</f>
        <v>#N/A</v>
      </c>
      <c r="L750" s="311" t="e">
        <f ca="1">INDEX(INDIRECT("Tbl_metadata[FabricType Table names]"),MATCH(Tbl_Calculator[[#This Row],[Business Area]],INDIRECT("Tbl_metadata[Types]",0)))</f>
        <v>#N/A</v>
      </c>
      <c r="M75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50" s="312">
        <f>IFERROR(INDEX(Tbl_AvgPercCotton[Average % Cotton],MATCH(Tbl_Calculator[[#This Row],[% Cotton in Blend
(Estimated Cotton %)]],Tbl_AvgPercCotton[Blends],0)),0)</f>
        <v>0</v>
      </c>
      <c r="O750" s="311" t="str">
        <f>CONCATENATE(Tbl_Calculator[[#This Row],[Product Category]],"|",Tbl_Calculator[[#This Row],[Product]])</f>
        <v>|</v>
      </c>
      <c r="P750" s="310">
        <f ca="1">IF(AND(Tbl_Calculator[[#This Row],[Number 
Purchased or Sold
(Individual item)]]&gt;0,Tbl_Calculator[[#This Row],[Weight of Cotton Fibre
(Kg)]]=0),0,1)</f>
        <v>1</v>
      </c>
    </row>
    <row r="751" spans="2:16">
      <c r="B751" s="348"/>
      <c r="C751" s="348"/>
      <c r="D751" s="348"/>
      <c r="E751" s="348"/>
      <c r="F751" s="349">
        <f>IFERROR(INDEX(Tbl_ProductList[Product Weight (g)],MATCH(Tbl_Calculator[[#This Row],[Weight Lookup]],Tbl_ProductList[Product Weight Lookup],0)),0)</f>
        <v>0</v>
      </c>
      <c r="G751" s="350"/>
      <c r="H751" s="351"/>
      <c r="I751" s="352"/>
      <c r="J75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51" s="311" t="e">
        <f ca="1">INDEX(INDIRECT("Tbl_metadata[Category Table names]"),MATCH(Tbl_Calculator[[#This Row],[Business Area]],INDIRECT("Tbl_metadata[Types]",0)))</f>
        <v>#N/A</v>
      </c>
      <c r="L751" s="311" t="e">
        <f ca="1">INDEX(INDIRECT("Tbl_metadata[FabricType Table names]"),MATCH(Tbl_Calculator[[#This Row],[Business Area]],INDIRECT("Tbl_metadata[Types]",0)))</f>
        <v>#N/A</v>
      </c>
      <c r="M75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51" s="312">
        <f>IFERROR(INDEX(Tbl_AvgPercCotton[Average % Cotton],MATCH(Tbl_Calculator[[#This Row],[% Cotton in Blend
(Estimated Cotton %)]],Tbl_AvgPercCotton[Blends],0)),0)</f>
        <v>0</v>
      </c>
      <c r="O751" s="311" t="str">
        <f>CONCATENATE(Tbl_Calculator[[#This Row],[Product Category]],"|",Tbl_Calculator[[#This Row],[Product]])</f>
        <v>|</v>
      </c>
      <c r="P751" s="310">
        <f ca="1">IF(AND(Tbl_Calculator[[#This Row],[Number 
Purchased or Sold
(Individual item)]]&gt;0,Tbl_Calculator[[#This Row],[Weight of Cotton Fibre
(Kg)]]=0),0,1)</f>
        <v>1</v>
      </c>
    </row>
    <row r="752" spans="2:16">
      <c r="B752" s="343"/>
      <c r="C752" s="343"/>
      <c r="D752" s="343"/>
      <c r="E752" s="343"/>
      <c r="F752" s="344">
        <f>IFERROR(INDEX(Tbl_ProductList[Product Weight (g)],MATCH(Tbl_Calculator[[#This Row],[Weight Lookup]],Tbl_ProductList[Product Weight Lookup],0)),0)</f>
        <v>0</v>
      </c>
      <c r="G752" s="345"/>
      <c r="H752" s="346"/>
      <c r="I752" s="347"/>
      <c r="J75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52" s="311" t="e">
        <f ca="1">INDEX(INDIRECT("Tbl_metadata[Category Table names]"),MATCH(Tbl_Calculator[[#This Row],[Business Area]],INDIRECT("Tbl_metadata[Types]",0)))</f>
        <v>#N/A</v>
      </c>
      <c r="L752" s="311" t="e">
        <f ca="1">INDEX(INDIRECT("Tbl_metadata[FabricType Table names]"),MATCH(Tbl_Calculator[[#This Row],[Business Area]],INDIRECT("Tbl_metadata[Types]",0)))</f>
        <v>#N/A</v>
      </c>
      <c r="M75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52" s="312">
        <f>IFERROR(INDEX(Tbl_AvgPercCotton[Average % Cotton],MATCH(Tbl_Calculator[[#This Row],[% Cotton in Blend
(Estimated Cotton %)]],Tbl_AvgPercCotton[Blends],0)),0)</f>
        <v>0</v>
      </c>
      <c r="O752" s="311" t="str">
        <f>CONCATENATE(Tbl_Calculator[[#This Row],[Product Category]],"|",Tbl_Calculator[[#This Row],[Product]])</f>
        <v>|</v>
      </c>
      <c r="P752" s="310">
        <f ca="1">IF(AND(Tbl_Calculator[[#This Row],[Number 
Purchased or Sold
(Individual item)]]&gt;0,Tbl_Calculator[[#This Row],[Weight of Cotton Fibre
(Kg)]]=0),0,1)</f>
        <v>1</v>
      </c>
    </row>
    <row r="753" spans="2:16">
      <c r="B753" s="348"/>
      <c r="C753" s="348"/>
      <c r="D753" s="348"/>
      <c r="E753" s="348"/>
      <c r="F753" s="349">
        <f>IFERROR(INDEX(Tbl_ProductList[Product Weight (g)],MATCH(Tbl_Calculator[[#This Row],[Weight Lookup]],Tbl_ProductList[Product Weight Lookup],0)),0)</f>
        <v>0</v>
      </c>
      <c r="G753" s="350"/>
      <c r="H753" s="351"/>
      <c r="I753" s="352"/>
      <c r="J75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53" s="311" t="e">
        <f ca="1">INDEX(INDIRECT("Tbl_metadata[Category Table names]"),MATCH(Tbl_Calculator[[#This Row],[Business Area]],INDIRECT("Tbl_metadata[Types]",0)))</f>
        <v>#N/A</v>
      </c>
      <c r="L753" s="311" t="e">
        <f ca="1">INDEX(INDIRECT("Tbl_metadata[FabricType Table names]"),MATCH(Tbl_Calculator[[#This Row],[Business Area]],INDIRECT("Tbl_metadata[Types]",0)))</f>
        <v>#N/A</v>
      </c>
      <c r="M75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53" s="312">
        <f>IFERROR(INDEX(Tbl_AvgPercCotton[Average % Cotton],MATCH(Tbl_Calculator[[#This Row],[% Cotton in Blend
(Estimated Cotton %)]],Tbl_AvgPercCotton[Blends],0)),0)</f>
        <v>0</v>
      </c>
      <c r="O753" s="311" t="str">
        <f>CONCATENATE(Tbl_Calculator[[#This Row],[Product Category]],"|",Tbl_Calculator[[#This Row],[Product]])</f>
        <v>|</v>
      </c>
      <c r="P753" s="310">
        <f ca="1">IF(AND(Tbl_Calculator[[#This Row],[Number 
Purchased or Sold
(Individual item)]]&gt;0,Tbl_Calculator[[#This Row],[Weight of Cotton Fibre
(Kg)]]=0),0,1)</f>
        <v>1</v>
      </c>
    </row>
    <row r="754" spans="2:16">
      <c r="B754" s="343"/>
      <c r="C754" s="343"/>
      <c r="D754" s="343"/>
      <c r="E754" s="343"/>
      <c r="F754" s="344">
        <f>IFERROR(INDEX(Tbl_ProductList[Product Weight (g)],MATCH(Tbl_Calculator[[#This Row],[Weight Lookup]],Tbl_ProductList[Product Weight Lookup],0)),0)</f>
        <v>0</v>
      </c>
      <c r="G754" s="345"/>
      <c r="H754" s="346"/>
      <c r="I754" s="347"/>
      <c r="J75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54" s="311" t="e">
        <f ca="1">INDEX(INDIRECT("Tbl_metadata[Category Table names]"),MATCH(Tbl_Calculator[[#This Row],[Business Area]],INDIRECT("Tbl_metadata[Types]",0)))</f>
        <v>#N/A</v>
      </c>
      <c r="L754" s="311" t="e">
        <f ca="1">INDEX(INDIRECT("Tbl_metadata[FabricType Table names]"),MATCH(Tbl_Calculator[[#This Row],[Business Area]],INDIRECT("Tbl_metadata[Types]",0)))</f>
        <v>#N/A</v>
      </c>
      <c r="M75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54" s="312">
        <f>IFERROR(INDEX(Tbl_AvgPercCotton[Average % Cotton],MATCH(Tbl_Calculator[[#This Row],[% Cotton in Blend
(Estimated Cotton %)]],Tbl_AvgPercCotton[Blends],0)),0)</f>
        <v>0</v>
      </c>
      <c r="O754" s="311" t="str">
        <f>CONCATENATE(Tbl_Calculator[[#This Row],[Product Category]],"|",Tbl_Calculator[[#This Row],[Product]])</f>
        <v>|</v>
      </c>
      <c r="P754" s="310">
        <f ca="1">IF(AND(Tbl_Calculator[[#This Row],[Number 
Purchased or Sold
(Individual item)]]&gt;0,Tbl_Calculator[[#This Row],[Weight of Cotton Fibre
(Kg)]]=0),0,1)</f>
        <v>1</v>
      </c>
    </row>
    <row r="755" spans="2:16">
      <c r="B755" s="348"/>
      <c r="C755" s="348"/>
      <c r="D755" s="348"/>
      <c r="E755" s="348"/>
      <c r="F755" s="349">
        <f>IFERROR(INDEX(Tbl_ProductList[Product Weight (g)],MATCH(Tbl_Calculator[[#This Row],[Weight Lookup]],Tbl_ProductList[Product Weight Lookup],0)),0)</f>
        <v>0</v>
      </c>
      <c r="G755" s="350"/>
      <c r="H755" s="351"/>
      <c r="I755" s="352"/>
      <c r="J75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55" s="311" t="e">
        <f ca="1">INDEX(INDIRECT("Tbl_metadata[Category Table names]"),MATCH(Tbl_Calculator[[#This Row],[Business Area]],INDIRECT("Tbl_metadata[Types]",0)))</f>
        <v>#N/A</v>
      </c>
      <c r="L755" s="311" t="e">
        <f ca="1">INDEX(INDIRECT("Tbl_metadata[FabricType Table names]"),MATCH(Tbl_Calculator[[#This Row],[Business Area]],INDIRECT("Tbl_metadata[Types]",0)))</f>
        <v>#N/A</v>
      </c>
      <c r="M75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55" s="312">
        <f>IFERROR(INDEX(Tbl_AvgPercCotton[Average % Cotton],MATCH(Tbl_Calculator[[#This Row],[% Cotton in Blend
(Estimated Cotton %)]],Tbl_AvgPercCotton[Blends],0)),0)</f>
        <v>0</v>
      </c>
      <c r="O755" s="311" t="str">
        <f>CONCATENATE(Tbl_Calculator[[#This Row],[Product Category]],"|",Tbl_Calculator[[#This Row],[Product]])</f>
        <v>|</v>
      </c>
      <c r="P755" s="310">
        <f ca="1">IF(AND(Tbl_Calculator[[#This Row],[Number 
Purchased or Sold
(Individual item)]]&gt;0,Tbl_Calculator[[#This Row],[Weight of Cotton Fibre
(Kg)]]=0),0,1)</f>
        <v>1</v>
      </c>
    </row>
    <row r="756" spans="2:16">
      <c r="B756" s="343"/>
      <c r="C756" s="343"/>
      <c r="D756" s="343"/>
      <c r="E756" s="343"/>
      <c r="F756" s="344">
        <f>IFERROR(INDEX(Tbl_ProductList[Product Weight (g)],MATCH(Tbl_Calculator[[#This Row],[Weight Lookup]],Tbl_ProductList[Product Weight Lookup],0)),0)</f>
        <v>0</v>
      </c>
      <c r="G756" s="345"/>
      <c r="H756" s="346"/>
      <c r="I756" s="347"/>
      <c r="J75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56" s="311" t="e">
        <f ca="1">INDEX(INDIRECT("Tbl_metadata[Category Table names]"),MATCH(Tbl_Calculator[[#This Row],[Business Area]],INDIRECT("Tbl_metadata[Types]",0)))</f>
        <v>#N/A</v>
      </c>
      <c r="L756" s="311" t="e">
        <f ca="1">INDEX(INDIRECT("Tbl_metadata[FabricType Table names]"),MATCH(Tbl_Calculator[[#This Row],[Business Area]],INDIRECT("Tbl_metadata[Types]",0)))</f>
        <v>#N/A</v>
      </c>
      <c r="M75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56" s="312">
        <f>IFERROR(INDEX(Tbl_AvgPercCotton[Average % Cotton],MATCH(Tbl_Calculator[[#This Row],[% Cotton in Blend
(Estimated Cotton %)]],Tbl_AvgPercCotton[Blends],0)),0)</f>
        <v>0</v>
      </c>
      <c r="O756" s="311" t="str">
        <f>CONCATENATE(Tbl_Calculator[[#This Row],[Product Category]],"|",Tbl_Calculator[[#This Row],[Product]])</f>
        <v>|</v>
      </c>
      <c r="P756" s="310">
        <f ca="1">IF(AND(Tbl_Calculator[[#This Row],[Number 
Purchased or Sold
(Individual item)]]&gt;0,Tbl_Calculator[[#This Row],[Weight of Cotton Fibre
(Kg)]]=0),0,1)</f>
        <v>1</v>
      </c>
    </row>
    <row r="757" spans="2:16">
      <c r="B757" s="348"/>
      <c r="C757" s="348"/>
      <c r="D757" s="348"/>
      <c r="E757" s="348"/>
      <c r="F757" s="349">
        <f>IFERROR(INDEX(Tbl_ProductList[Product Weight (g)],MATCH(Tbl_Calculator[[#This Row],[Weight Lookup]],Tbl_ProductList[Product Weight Lookup],0)),0)</f>
        <v>0</v>
      </c>
      <c r="G757" s="350"/>
      <c r="H757" s="351"/>
      <c r="I757" s="352"/>
      <c r="J75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57" s="311" t="e">
        <f ca="1">INDEX(INDIRECT("Tbl_metadata[Category Table names]"),MATCH(Tbl_Calculator[[#This Row],[Business Area]],INDIRECT("Tbl_metadata[Types]",0)))</f>
        <v>#N/A</v>
      </c>
      <c r="L757" s="311" t="e">
        <f ca="1">INDEX(INDIRECT("Tbl_metadata[FabricType Table names]"),MATCH(Tbl_Calculator[[#This Row],[Business Area]],INDIRECT("Tbl_metadata[Types]",0)))</f>
        <v>#N/A</v>
      </c>
      <c r="M75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57" s="312">
        <f>IFERROR(INDEX(Tbl_AvgPercCotton[Average % Cotton],MATCH(Tbl_Calculator[[#This Row],[% Cotton in Blend
(Estimated Cotton %)]],Tbl_AvgPercCotton[Blends],0)),0)</f>
        <v>0</v>
      </c>
      <c r="O757" s="311" t="str">
        <f>CONCATENATE(Tbl_Calculator[[#This Row],[Product Category]],"|",Tbl_Calculator[[#This Row],[Product]])</f>
        <v>|</v>
      </c>
      <c r="P757" s="310">
        <f ca="1">IF(AND(Tbl_Calculator[[#This Row],[Number 
Purchased or Sold
(Individual item)]]&gt;0,Tbl_Calculator[[#This Row],[Weight of Cotton Fibre
(Kg)]]=0),0,1)</f>
        <v>1</v>
      </c>
    </row>
    <row r="758" spans="2:16">
      <c r="B758" s="343"/>
      <c r="C758" s="343"/>
      <c r="D758" s="343"/>
      <c r="E758" s="343"/>
      <c r="F758" s="344">
        <f>IFERROR(INDEX(Tbl_ProductList[Product Weight (g)],MATCH(Tbl_Calculator[[#This Row],[Weight Lookup]],Tbl_ProductList[Product Weight Lookup],0)),0)</f>
        <v>0</v>
      </c>
      <c r="G758" s="345"/>
      <c r="H758" s="346"/>
      <c r="I758" s="347"/>
      <c r="J75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58" s="311" t="e">
        <f ca="1">INDEX(INDIRECT("Tbl_metadata[Category Table names]"),MATCH(Tbl_Calculator[[#This Row],[Business Area]],INDIRECT("Tbl_metadata[Types]",0)))</f>
        <v>#N/A</v>
      </c>
      <c r="L758" s="311" t="e">
        <f ca="1">INDEX(INDIRECT("Tbl_metadata[FabricType Table names]"),MATCH(Tbl_Calculator[[#This Row],[Business Area]],INDIRECT("Tbl_metadata[Types]",0)))</f>
        <v>#N/A</v>
      </c>
      <c r="M75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58" s="312">
        <f>IFERROR(INDEX(Tbl_AvgPercCotton[Average % Cotton],MATCH(Tbl_Calculator[[#This Row],[% Cotton in Blend
(Estimated Cotton %)]],Tbl_AvgPercCotton[Blends],0)),0)</f>
        <v>0</v>
      </c>
      <c r="O758" s="311" t="str">
        <f>CONCATENATE(Tbl_Calculator[[#This Row],[Product Category]],"|",Tbl_Calculator[[#This Row],[Product]])</f>
        <v>|</v>
      </c>
      <c r="P758" s="310">
        <f ca="1">IF(AND(Tbl_Calculator[[#This Row],[Number 
Purchased or Sold
(Individual item)]]&gt;0,Tbl_Calculator[[#This Row],[Weight of Cotton Fibre
(Kg)]]=0),0,1)</f>
        <v>1</v>
      </c>
    </row>
    <row r="759" spans="2:16">
      <c r="B759" s="348"/>
      <c r="C759" s="348"/>
      <c r="D759" s="348"/>
      <c r="E759" s="348"/>
      <c r="F759" s="349">
        <f>IFERROR(INDEX(Tbl_ProductList[Product Weight (g)],MATCH(Tbl_Calculator[[#This Row],[Weight Lookup]],Tbl_ProductList[Product Weight Lookup],0)),0)</f>
        <v>0</v>
      </c>
      <c r="G759" s="350"/>
      <c r="H759" s="351"/>
      <c r="I759" s="352"/>
      <c r="J75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59" s="311" t="e">
        <f ca="1">INDEX(INDIRECT("Tbl_metadata[Category Table names]"),MATCH(Tbl_Calculator[[#This Row],[Business Area]],INDIRECT("Tbl_metadata[Types]",0)))</f>
        <v>#N/A</v>
      </c>
      <c r="L759" s="311" t="e">
        <f ca="1">INDEX(INDIRECT("Tbl_metadata[FabricType Table names]"),MATCH(Tbl_Calculator[[#This Row],[Business Area]],INDIRECT("Tbl_metadata[Types]",0)))</f>
        <v>#N/A</v>
      </c>
      <c r="M75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59" s="312">
        <f>IFERROR(INDEX(Tbl_AvgPercCotton[Average % Cotton],MATCH(Tbl_Calculator[[#This Row],[% Cotton in Blend
(Estimated Cotton %)]],Tbl_AvgPercCotton[Blends],0)),0)</f>
        <v>0</v>
      </c>
      <c r="O759" s="311" t="str">
        <f>CONCATENATE(Tbl_Calculator[[#This Row],[Product Category]],"|",Tbl_Calculator[[#This Row],[Product]])</f>
        <v>|</v>
      </c>
      <c r="P759" s="310">
        <f ca="1">IF(AND(Tbl_Calculator[[#This Row],[Number 
Purchased or Sold
(Individual item)]]&gt;0,Tbl_Calculator[[#This Row],[Weight of Cotton Fibre
(Kg)]]=0),0,1)</f>
        <v>1</v>
      </c>
    </row>
    <row r="760" spans="2:16">
      <c r="B760" s="343"/>
      <c r="C760" s="343"/>
      <c r="D760" s="343"/>
      <c r="E760" s="343"/>
      <c r="F760" s="344">
        <f>IFERROR(INDEX(Tbl_ProductList[Product Weight (g)],MATCH(Tbl_Calculator[[#This Row],[Weight Lookup]],Tbl_ProductList[Product Weight Lookup],0)),0)</f>
        <v>0</v>
      </c>
      <c r="G760" s="345"/>
      <c r="H760" s="346"/>
      <c r="I760" s="347"/>
      <c r="J76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60" s="311" t="e">
        <f ca="1">INDEX(INDIRECT("Tbl_metadata[Category Table names]"),MATCH(Tbl_Calculator[[#This Row],[Business Area]],INDIRECT("Tbl_metadata[Types]",0)))</f>
        <v>#N/A</v>
      </c>
      <c r="L760" s="311" t="e">
        <f ca="1">INDEX(INDIRECT("Tbl_metadata[FabricType Table names]"),MATCH(Tbl_Calculator[[#This Row],[Business Area]],INDIRECT("Tbl_metadata[Types]",0)))</f>
        <v>#N/A</v>
      </c>
      <c r="M76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60" s="312">
        <f>IFERROR(INDEX(Tbl_AvgPercCotton[Average % Cotton],MATCH(Tbl_Calculator[[#This Row],[% Cotton in Blend
(Estimated Cotton %)]],Tbl_AvgPercCotton[Blends],0)),0)</f>
        <v>0</v>
      </c>
      <c r="O760" s="311" t="str">
        <f>CONCATENATE(Tbl_Calculator[[#This Row],[Product Category]],"|",Tbl_Calculator[[#This Row],[Product]])</f>
        <v>|</v>
      </c>
      <c r="P760" s="310">
        <f ca="1">IF(AND(Tbl_Calculator[[#This Row],[Number 
Purchased or Sold
(Individual item)]]&gt;0,Tbl_Calculator[[#This Row],[Weight of Cotton Fibre
(Kg)]]=0),0,1)</f>
        <v>1</v>
      </c>
    </row>
    <row r="761" spans="2:16">
      <c r="B761" s="348"/>
      <c r="C761" s="348"/>
      <c r="D761" s="348"/>
      <c r="E761" s="348"/>
      <c r="F761" s="349">
        <f>IFERROR(INDEX(Tbl_ProductList[Product Weight (g)],MATCH(Tbl_Calculator[[#This Row],[Weight Lookup]],Tbl_ProductList[Product Weight Lookup],0)),0)</f>
        <v>0</v>
      </c>
      <c r="G761" s="350"/>
      <c r="H761" s="351"/>
      <c r="I761" s="352"/>
      <c r="J76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61" s="311" t="e">
        <f ca="1">INDEX(INDIRECT("Tbl_metadata[Category Table names]"),MATCH(Tbl_Calculator[[#This Row],[Business Area]],INDIRECT("Tbl_metadata[Types]",0)))</f>
        <v>#N/A</v>
      </c>
      <c r="L761" s="311" t="e">
        <f ca="1">INDEX(INDIRECT("Tbl_metadata[FabricType Table names]"),MATCH(Tbl_Calculator[[#This Row],[Business Area]],INDIRECT("Tbl_metadata[Types]",0)))</f>
        <v>#N/A</v>
      </c>
      <c r="M76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61" s="312">
        <f>IFERROR(INDEX(Tbl_AvgPercCotton[Average % Cotton],MATCH(Tbl_Calculator[[#This Row],[% Cotton in Blend
(Estimated Cotton %)]],Tbl_AvgPercCotton[Blends],0)),0)</f>
        <v>0</v>
      </c>
      <c r="O761" s="311" t="str">
        <f>CONCATENATE(Tbl_Calculator[[#This Row],[Product Category]],"|",Tbl_Calculator[[#This Row],[Product]])</f>
        <v>|</v>
      </c>
      <c r="P761" s="310">
        <f ca="1">IF(AND(Tbl_Calculator[[#This Row],[Number 
Purchased or Sold
(Individual item)]]&gt;0,Tbl_Calculator[[#This Row],[Weight of Cotton Fibre
(Kg)]]=0),0,1)</f>
        <v>1</v>
      </c>
    </row>
    <row r="762" spans="2:16">
      <c r="B762" s="343"/>
      <c r="C762" s="343"/>
      <c r="D762" s="343"/>
      <c r="E762" s="343"/>
      <c r="F762" s="344">
        <f>IFERROR(INDEX(Tbl_ProductList[Product Weight (g)],MATCH(Tbl_Calculator[[#This Row],[Weight Lookup]],Tbl_ProductList[Product Weight Lookup],0)),0)</f>
        <v>0</v>
      </c>
      <c r="G762" s="345"/>
      <c r="H762" s="346"/>
      <c r="I762" s="347"/>
      <c r="J76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62" s="311" t="e">
        <f ca="1">INDEX(INDIRECT("Tbl_metadata[Category Table names]"),MATCH(Tbl_Calculator[[#This Row],[Business Area]],INDIRECT("Tbl_metadata[Types]",0)))</f>
        <v>#N/A</v>
      </c>
      <c r="L762" s="311" t="e">
        <f ca="1">INDEX(INDIRECT("Tbl_metadata[FabricType Table names]"),MATCH(Tbl_Calculator[[#This Row],[Business Area]],INDIRECT("Tbl_metadata[Types]",0)))</f>
        <v>#N/A</v>
      </c>
      <c r="M76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62" s="312">
        <f>IFERROR(INDEX(Tbl_AvgPercCotton[Average % Cotton],MATCH(Tbl_Calculator[[#This Row],[% Cotton in Blend
(Estimated Cotton %)]],Tbl_AvgPercCotton[Blends],0)),0)</f>
        <v>0</v>
      </c>
      <c r="O762" s="311" t="str">
        <f>CONCATENATE(Tbl_Calculator[[#This Row],[Product Category]],"|",Tbl_Calculator[[#This Row],[Product]])</f>
        <v>|</v>
      </c>
      <c r="P762" s="310">
        <f ca="1">IF(AND(Tbl_Calculator[[#This Row],[Number 
Purchased or Sold
(Individual item)]]&gt;0,Tbl_Calculator[[#This Row],[Weight of Cotton Fibre
(Kg)]]=0),0,1)</f>
        <v>1</v>
      </c>
    </row>
    <row r="763" spans="2:16">
      <c r="B763" s="348"/>
      <c r="C763" s="348"/>
      <c r="D763" s="348"/>
      <c r="E763" s="348"/>
      <c r="F763" s="349">
        <f>IFERROR(INDEX(Tbl_ProductList[Product Weight (g)],MATCH(Tbl_Calculator[[#This Row],[Weight Lookup]],Tbl_ProductList[Product Weight Lookup],0)),0)</f>
        <v>0</v>
      </c>
      <c r="G763" s="350"/>
      <c r="H763" s="351"/>
      <c r="I763" s="352"/>
      <c r="J76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63" s="311" t="e">
        <f ca="1">INDEX(INDIRECT("Tbl_metadata[Category Table names]"),MATCH(Tbl_Calculator[[#This Row],[Business Area]],INDIRECT("Tbl_metadata[Types]",0)))</f>
        <v>#N/A</v>
      </c>
      <c r="L763" s="311" t="e">
        <f ca="1">INDEX(INDIRECT("Tbl_metadata[FabricType Table names]"),MATCH(Tbl_Calculator[[#This Row],[Business Area]],INDIRECT("Tbl_metadata[Types]",0)))</f>
        <v>#N/A</v>
      </c>
      <c r="M76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63" s="312">
        <f>IFERROR(INDEX(Tbl_AvgPercCotton[Average % Cotton],MATCH(Tbl_Calculator[[#This Row],[% Cotton in Blend
(Estimated Cotton %)]],Tbl_AvgPercCotton[Blends],0)),0)</f>
        <v>0</v>
      </c>
      <c r="O763" s="311" t="str">
        <f>CONCATENATE(Tbl_Calculator[[#This Row],[Product Category]],"|",Tbl_Calculator[[#This Row],[Product]])</f>
        <v>|</v>
      </c>
      <c r="P763" s="310">
        <f ca="1">IF(AND(Tbl_Calculator[[#This Row],[Number 
Purchased or Sold
(Individual item)]]&gt;0,Tbl_Calculator[[#This Row],[Weight of Cotton Fibre
(Kg)]]=0),0,1)</f>
        <v>1</v>
      </c>
    </row>
    <row r="764" spans="2:16">
      <c r="B764" s="343"/>
      <c r="C764" s="343"/>
      <c r="D764" s="343"/>
      <c r="E764" s="343"/>
      <c r="F764" s="344">
        <f>IFERROR(INDEX(Tbl_ProductList[Product Weight (g)],MATCH(Tbl_Calculator[[#This Row],[Weight Lookup]],Tbl_ProductList[Product Weight Lookup],0)),0)</f>
        <v>0</v>
      </c>
      <c r="G764" s="345"/>
      <c r="H764" s="346"/>
      <c r="I764" s="347"/>
      <c r="J76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64" s="311" t="e">
        <f ca="1">INDEX(INDIRECT("Tbl_metadata[Category Table names]"),MATCH(Tbl_Calculator[[#This Row],[Business Area]],INDIRECT("Tbl_metadata[Types]",0)))</f>
        <v>#N/A</v>
      </c>
      <c r="L764" s="311" t="e">
        <f ca="1">INDEX(INDIRECT("Tbl_metadata[FabricType Table names]"),MATCH(Tbl_Calculator[[#This Row],[Business Area]],INDIRECT("Tbl_metadata[Types]",0)))</f>
        <v>#N/A</v>
      </c>
      <c r="M76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64" s="312">
        <f>IFERROR(INDEX(Tbl_AvgPercCotton[Average % Cotton],MATCH(Tbl_Calculator[[#This Row],[% Cotton in Blend
(Estimated Cotton %)]],Tbl_AvgPercCotton[Blends],0)),0)</f>
        <v>0</v>
      </c>
      <c r="O764" s="311" t="str">
        <f>CONCATENATE(Tbl_Calculator[[#This Row],[Product Category]],"|",Tbl_Calculator[[#This Row],[Product]])</f>
        <v>|</v>
      </c>
      <c r="P764" s="310">
        <f ca="1">IF(AND(Tbl_Calculator[[#This Row],[Number 
Purchased or Sold
(Individual item)]]&gt;0,Tbl_Calculator[[#This Row],[Weight of Cotton Fibre
(Kg)]]=0),0,1)</f>
        <v>1</v>
      </c>
    </row>
    <row r="765" spans="2:16">
      <c r="B765" s="348"/>
      <c r="C765" s="348"/>
      <c r="D765" s="348"/>
      <c r="E765" s="348"/>
      <c r="F765" s="349">
        <f>IFERROR(INDEX(Tbl_ProductList[Product Weight (g)],MATCH(Tbl_Calculator[[#This Row],[Weight Lookup]],Tbl_ProductList[Product Weight Lookup],0)),0)</f>
        <v>0</v>
      </c>
      <c r="G765" s="350"/>
      <c r="H765" s="351"/>
      <c r="I765" s="352"/>
      <c r="J76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65" s="311" t="e">
        <f ca="1">INDEX(INDIRECT("Tbl_metadata[Category Table names]"),MATCH(Tbl_Calculator[[#This Row],[Business Area]],INDIRECT("Tbl_metadata[Types]",0)))</f>
        <v>#N/A</v>
      </c>
      <c r="L765" s="311" t="e">
        <f ca="1">INDEX(INDIRECT("Tbl_metadata[FabricType Table names]"),MATCH(Tbl_Calculator[[#This Row],[Business Area]],INDIRECT("Tbl_metadata[Types]",0)))</f>
        <v>#N/A</v>
      </c>
      <c r="M76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65" s="312">
        <f>IFERROR(INDEX(Tbl_AvgPercCotton[Average % Cotton],MATCH(Tbl_Calculator[[#This Row],[% Cotton in Blend
(Estimated Cotton %)]],Tbl_AvgPercCotton[Blends],0)),0)</f>
        <v>0</v>
      </c>
      <c r="O765" s="311" t="str">
        <f>CONCATENATE(Tbl_Calculator[[#This Row],[Product Category]],"|",Tbl_Calculator[[#This Row],[Product]])</f>
        <v>|</v>
      </c>
      <c r="P765" s="310">
        <f ca="1">IF(AND(Tbl_Calculator[[#This Row],[Number 
Purchased or Sold
(Individual item)]]&gt;0,Tbl_Calculator[[#This Row],[Weight of Cotton Fibre
(Kg)]]=0),0,1)</f>
        <v>1</v>
      </c>
    </row>
    <row r="766" spans="2:16">
      <c r="B766" s="343"/>
      <c r="C766" s="343"/>
      <c r="D766" s="343"/>
      <c r="E766" s="343"/>
      <c r="F766" s="344">
        <f>IFERROR(INDEX(Tbl_ProductList[Product Weight (g)],MATCH(Tbl_Calculator[[#This Row],[Weight Lookup]],Tbl_ProductList[Product Weight Lookup],0)),0)</f>
        <v>0</v>
      </c>
      <c r="G766" s="345"/>
      <c r="H766" s="346"/>
      <c r="I766" s="347"/>
      <c r="J76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66" s="311" t="e">
        <f ca="1">INDEX(INDIRECT("Tbl_metadata[Category Table names]"),MATCH(Tbl_Calculator[[#This Row],[Business Area]],INDIRECT("Tbl_metadata[Types]",0)))</f>
        <v>#N/A</v>
      </c>
      <c r="L766" s="311" t="e">
        <f ca="1">INDEX(INDIRECT("Tbl_metadata[FabricType Table names]"),MATCH(Tbl_Calculator[[#This Row],[Business Area]],INDIRECT("Tbl_metadata[Types]",0)))</f>
        <v>#N/A</v>
      </c>
      <c r="M76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66" s="312">
        <f>IFERROR(INDEX(Tbl_AvgPercCotton[Average % Cotton],MATCH(Tbl_Calculator[[#This Row],[% Cotton in Blend
(Estimated Cotton %)]],Tbl_AvgPercCotton[Blends],0)),0)</f>
        <v>0</v>
      </c>
      <c r="O766" s="311" t="str">
        <f>CONCATENATE(Tbl_Calculator[[#This Row],[Product Category]],"|",Tbl_Calculator[[#This Row],[Product]])</f>
        <v>|</v>
      </c>
      <c r="P766" s="310">
        <f ca="1">IF(AND(Tbl_Calculator[[#This Row],[Number 
Purchased or Sold
(Individual item)]]&gt;0,Tbl_Calculator[[#This Row],[Weight of Cotton Fibre
(Kg)]]=0),0,1)</f>
        <v>1</v>
      </c>
    </row>
    <row r="767" spans="2:16">
      <c r="B767" s="348"/>
      <c r="C767" s="348"/>
      <c r="D767" s="348"/>
      <c r="E767" s="348"/>
      <c r="F767" s="349">
        <f>IFERROR(INDEX(Tbl_ProductList[Product Weight (g)],MATCH(Tbl_Calculator[[#This Row],[Weight Lookup]],Tbl_ProductList[Product Weight Lookup],0)),0)</f>
        <v>0</v>
      </c>
      <c r="G767" s="350"/>
      <c r="H767" s="351"/>
      <c r="I767" s="352"/>
      <c r="J76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67" s="311" t="e">
        <f ca="1">INDEX(INDIRECT("Tbl_metadata[Category Table names]"),MATCH(Tbl_Calculator[[#This Row],[Business Area]],INDIRECT("Tbl_metadata[Types]",0)))</f>
        <v>#N/A</v>
      </c>
      <c r="L767" s="311" t="e">
        <f ca="1">INDEX(INDIRECT("Tbl_metadata[FabricType Table names]"),MATCH(Tbl_Calculator[[#This Row],[Business Area]],INDIRECT("Tbl_metadata[Types]",0)))</f>
        <v>#N/A</v>
      </c>
      <c r="M76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67" s="312">
        <f>IFERROR(INDEX(Tbl_AvgPercCotton[Average % Cotton],MATCH(Tbl_Calculator[[#This Row],[% Cotton in Blend
(Estimated Cotton %)]],Tbl_AvgPercCotton[Blends],0)),0)</f>
        <v>0</v>
      </c>
      <c r="O767" s="311" t="str">
        <f>CONCATENATE(Tbl_Calculator[[#This Row],[Product Category]],"|",Tbl_Calculator[[#This Row],[Product]])</f>
        <v>|</v>
      </c>
      <c r="P767" s="310">
        <f ca="1">IF(AND(Tbl_Calculator[[#This Row],[Number 
Purchased or Sold
(Individual item)]]&gt;0,Tbl_Calculator[[#This Row],[Weight of Cotton Fibre
(Kg)]]=0),0,1)</f>
        <v>1</v>
      </c>
    </row>
    <row r="768" spans="2:16">
      <c r="B768" s="343"/>
      <c r="C768" s="343"/>
      <c r="D768" s="343"/>
      <c r="E768" s="343"/>
      <c r="F768" s="344">
        <f>IFERROR(INDEX(Tbl_ProductList[Product Weight (g)],MATCH(Tbl_Calculator[[#This Row],[Weight Lookup]],Tbl_ProductList[Product Weight Lookup],0)),0)</f>
        <v>0</v>
      </c>
      <c r="G768" s="345"/>
      <c r="H768" s="346"/>
      <c r="I768" s="347"/>
      <c r="J76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68" s="311" t="e">
        <f ca="1">INDEX(INDIRECT("Tbl_metadata[Category Table names]"),MATCH(Tbl_Calculator[[#This Row],[Business Area]],INDIRECT("Tbl_metadata[Types]",0)))</f>
        <v>#N/A</v>
      </c>
      <c r="L768" s="311" t="e">
        <f ca="1">INDEX(INDIRECT("Tbl_metadata[FabricType Table names]"),MATCH(Tbl_Calculator[[#This Row],[Business Area]],INDIRECT("Tbl_metadata[Types]",0)))</f>
        <v>#N/A</v>
      </c>
      <c r="M76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68" s="312">
        <f>IFERROR(INDEX(Tbl_AvgPercCotton[Average % Cotton],MATCH(Tbl_Calculator[[#This Row],[% Cotton in Blend
(Estimated Cotton %)]],Tbl_AvgPercCotton[Blends],0)),0)</f>
        <v>0</v>
      </c>
      <c r="O768" s="311" t="str">
        <f>CONCATENATE(Tbl_Calculator[[#This Row],[Product Category]],"|",Tbl_Calculator[[#This Row],[Product]])</f>
        <v>|</v>
      </c>
      <c r="P768" s="310">
        <f ca="1">IF(AND(Tbl_Calculator[[#This Row],[Number 
Purchased or Sold
(Individual item)]]&gt;0,Tbl_Calculator[[#This Row],[Weight of Cotton Fibre
(Kg)]]=0),0,1)</f>
        <v>1</v>
      </c>
    </row>
    <row r="769" spans="2:16">
      <c r="B769" s="348"/>
      <c r="C769" s="348"/>
      <c r="D769" s="348"/>
      <c r="E769" s="348"/>
      <c r="F769" s="349">
        <f>IFERROR(INDEX(Tbl_ProductList[Product Weight (g)],MATCH(Tbl_Calculator[[#This Row],[Weight Lookup]],Tbl_ProductList[Product Weight Lookup],0)),0)</f>
        <v>0</v>
      </c>
      <c r="G769" s="350"/>
      <c r="H769" s="351"/>
      <c r="I769" s="352"/>
      <c r="J76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69" s="311" t="e">
        <f ca="1">INDEX(INDIRECT("Tbl_metadata[Category Table names]"),MATCH(Tbl_Calculator[[#This Row],[Business Area]],INDIRECT("Tbl_metadata[Types]",0)))</f>
        <v>#N/A</v>
      </c>
      <c r="L769" s="311" t="e">
        <f ca="1">INDEX(INDIRECT("Tbl_metadata[FabricType Table names]"),MATCH(Tbl_Calculator[[#This Row],[Business Area]],INDIRECT("Tbl_metadata[Types]",0)))</f>
        <v>#N/A</v>
      </c>
      <c r="M76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69" s="312">
        <f>IFERROR(INDEX(Tbl_AvgPercCotton[Average % Cotton],MATCH(Tbl_Calculator[[#This Row],[% Cotton in Blend
(Estimated Cotton %)]],Tbl_AvgPercCotton[Blends],0)),0)</f>
        <v>0</v>
      </c>
      <c r="O769" s="311" t="str">
        <f>CONCATENATE(Tbl_Calculator[[#This Row],[Product Category]],"|",Tbl_Calculator[[#This Row],[Product]])</f>
        <v>|</v>
      </c>
      <c r="P769" s="310">
        <f ca="1">IF(AND(Tbl_Calculator[[#This Row],[Number 
Purchased or Sold
(Individual item)]]&gt;0,Tbl_Calculator[[#This Row],[Weight of Cotton Fibre
(Kg)]]=0),0,1)</f>
        <v>1</v>
      </c>
    </row>
    <row r="770" spans="2:16">
      <c r="B770" s="343"/>
      <c r="C770" s="343"/>
      <c r="D770" s="343"/>
      <c r="E770" s="343"/>
      <c r="F770" s="344">
        <f>IFERROR(INDEX(Tbl_ProductList[Product Weight (g)],MATCH(Tbl_Calculator[[#This Row],[Weight Lookup]],Tbl_ProductList[Product Weight Lookup],0)),0)</f>
        <v>0</v>
      </c>
      <c r="G770" s="345"/>
      <c r="H770" s="346"/>
      <c r="I770" s="347"/>
      <c r="J77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70" s="311" t="e">
        <f ca="1">INDEX(INDIRECT("Tbl_metadata[Category Table names]"),MATCH(Tbl_Calculator[[#This Row],[Business Area]],INDIRECT("Tbl_metadata[Types]",0)))</f>
        <v>#N/A</v>
      </c>
      <c r="L770" s="311" t="e">
        <f ca="1">INDEX(INDIRECT("Tbl_metadata[FabricType Table names]"),MATCH(Tbl_Calculator[[#This Row],[Business Area]],INDIRECT("Tbl_metadata[Types]",0)))</f>
        <v>#N/A</v>
      </c>
      <c r="M77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70" s="312">
        <f>IFERROR(INDEX(Tbl_AvgPercCotton[Average % Cotton],MATCH(Tbl_Calculator[[#This Row],[% Cotton in Blend
(Estimated Cotton %)]],Tbl_AvgPercCotton[Blends],0)),0)</f>
        <v>0</v>
      </c>
      <c r="O770" s="311" t="str">
        <f>CONCATENATE(Tbl_Calculator[[#This Row],[Product Category]],"|",Tbl_Calculator[[#This Row],[Product]])</f>
        <v>|</v>
      </c>
      <c r="P770" s="310">
        <f ca="1">IF(AND(Tbl_Calculator[[#This Row],[Number 
Purchased or Sold
(Individual item)]]&gt;0,Tbl_Calculator[[#This Row],[Weight of Cotton Fibre
(Kg)]]=0),0,1)</f>
        <v>1</v>
      </c>
    </row>
    <row r="771" spans="2:16">
      <c r="B771" s="348"/>
      <c r="C771" s="348"/>
      <c r="D771" s="348"/>
      <c r="E771" s="348"/>
      <c r="F771" s="349">
        <f>IFERROR(INDEX(Tbl_ProductList[Product Weight (g)],MATCH(Tbl_Calculator[[#This Row],[Weight Lookup]],Tbl_ProductList[Product Weight Lookup],0)),0)</f>
        <v>0</v>
      </c>
      <c r="G771" s="350"/>
      <c r="H771" s="351"/>
      <c r="I771" s="352"/>
      <c r="J77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71" s="311" t="e">
        <f ca="1">INDEX(INDIRECT("Tbl_metadata[Category Table names]"),MATCH(Tbl_Calculator[[#This Row],[Business Area]],INDIRECT("Tbl_metadata[Types]",0)))</f>
        <v>#N/A</v>
      </c>
      <c r="L771" s="311" t="e">
        <f ca="1">INDEX(INDIRECT("Tbl_metadata[FabricType Table names]"),MATCH(Tbl_Calculator[[#This Row],[Business Area]],INDIRECT("Tbl_metadata[Types]",0)))</f>
        <v>#N/A</v>
      </c>
      <c r="M77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71" s="312">
        <f>IFERROR(INDEX(Tbl_AvgPercCotton[Average % Cotton],MATCH(Tbl_Calculator[[#This Row],[% Cotton in Blend
(Estimated Cotton %)]],Tbl_AvgPercCotton[Blends],0)),0)</f>
        <v>0</v>
      </c>
      <c r="O771" s="311" t="str">
        <f>CONCATENATE(Tbl_Calculator[[#This Row],[Product Category]],"|",Tbl_Calculator[[#This Row],[Product]])</f>
        <v>|</v>
      </c>
      <c r="P771" s="310">
        <f ca="1">IF(AND(Tbl_Calculator[[#This Row],[Number 
Purchased or Sold
(Individual item)]]&gt;0,Tbl_Calculator[[#This Row],[Weight of Cotton Fibre
(Kg)]]=0),0,1)</f>
        <v>1</v>
      </c>
    </row>
    <row r="772" spans="2:16">
      <c r="B772" s="343"/>
      <c r="C772" s="343"/>
      <c r="D772" s="343"/>
      <c r="E772" s="343"/>
      <c r="F772" s="344">
        <f>IFERROR(INDEX(Tbl_ProductList[Product Weight (g)],MATCH(Tbl_Calculator[[#This Row],[Weight Lookup]],Tbl_ProductList[Product Weight Lookup],0)),0)</f>
        <v>0</v>
      </c>
      <c r="G772" s="345"/>
      <c r="H772" s="346"/>
      <c r="I772" s="347"/>
      <c r="J77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72" s="311" t="e">
        <f ca="1">INDEX(INDIRECT("Tbl_metadata[Category Table names]"),MATCH(Tbl_Calculator[[#This Row],[Business Area]],INDIRECT("Tbl_metadata[Types]",0)))</f>
        <v>#N/A</v>
      </c>
      <c r="L772" s="311" t="e">
        <f ca="1">INDEX(INDIRECT("Tbl_metadata[FabricType Table names]"),MATCH(Tbl_Calculator[[#This Row],[Business Area]],INDIRECT("Tbl_metadata[Types]",0)))</f>
        <v>#N/A</v>
      </c>
      <c r="M77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72" s="312">
        <f>IFERROR(INDEX(Tbl_AvgPercCotton[Average % Cotton],MATCH(Tbl_Calculator[[#This Row],[% Cotton in Blend
(Estimated Cotton %)]],Tbl_AvgPercCotton[Blends],0)),0)</f>
        <v>0</v>
      </c>
      <c r="O772" s="311" t="str">
        <f>CONCATENATE(Tbl_Calculator[[#This Row],[Product Category]],"|",Tbl_Calculator[[#This Row],[Product]])</f>
        <v>|</v>
      </c>
      <c r="P772" s="310">
        <f ca="1">IF(AND(Tbl_Calculator[[#This Row],[Number 
Purchased or Sold
(Individual item)]]&gt;0,Tbl_Calculator[[#This Row],[Weight of Cotton Fibre
(Kg)]]=0),0,1)</f>
        <v>1</v>
      </c>
    </row>
    <row r="773" spans="2:16">
      <c r="B773" s="348"/>
      <c r="C773" s="348"/>
      <c r="D773" s="348"/>
      <c r="E773" s="348"/>
      <c r="F773" s="349">
        <f>IFERROR(INDEX(Tbl_ProductList[Product Weight (g)],MATCH(Tbl_Calculator[[#This Row],[Weight Lookup]],Tbl_ProductList[Product Weight Lookup],0)),0)</f>
        <v>0</v>
      </c>
      <c r="G773" s="350"/>
      <c r="H773" s="351"/>
      <c r="I773" s="352"/>
      <c r="J77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73" s="311" t="e">
        <f ca="1">INDEX(INDIRECT("Tbl_metadata[Category Table names]"),MATCH(Tbl_Calculator[[#This Row],[Business Area]],INDIRECT("Tbl_metadata[Types]",0)))</f>
        <v>#N/A</v>
      </c>
      <c r="L773" s="311" t="e">
        <f ca="1">INDEX(INDIRECT("Tbl_metadata[FabricType Table names]"),MATCH(Tbl_Calculator[[#This Row],[Business Area]],INDIRECT("Tbl_metadata[Types]",0)))</f>
        <v>#N/A</v>
      </c>
      <c r="M77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73" s="312">
        <f>IFERROR(INDEX(Tbl_AvgPercCotton[Average % Cotton],MATCH(Tbl_Calculator[[#This Row],[% Cotton in Blend
(Estimated Cotton %)]],Tbl_AvgPercCotton[Blends],0)),0)</f>
        <v>0</v>
      </c>
      <c r="O773" s="311" t="str">
        <f>CONCATENATE(Tbl_Calculator[[#This Row],[Product Category]],"|",Tbl_Calculator[[#This Row],[Product]])</f>
        <v>|</v>
      </c>
      <c r="P773" s="310">
        <f ca="1">IF(AND(Tbl_Calculator[[#This Row],[Number 
Purchased or Sold
(Individual item)]]&gt;0,Tbl_Calculator[[#This Row],[Weight of Cotton Fibre
(Kg)]]=0),0,1)</f>
        <v>1</v>
      </c>
    </row>
    <row r="774" spans="2:16">
      <c r="B774" s="343"/>
      <c r="C774" s="343"/>
      <c r="D774" s="343"/>
      <c r="E774" s="343"/>
      <c r="F774" s="344">
        <f>IFERROR(INDEX(Tbl_ProductList[Product Weight (g)],MATCH(Tbl_Calculator[[#This Row],[Weight Lookup]],Tbl_ProductList[Product Weight Lookup],0)),0)</f>
        <v>0</v>
      </c>
      <c r="G774" s="345"/>
      <c r="H774" s="346"/>
      <c r="I774" s="347"/>
      <c r="J77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74" s="311" t="e">
        <f ca="1">INDEX(INDIRECT("Tbl_metadata[Category Table names]"),MATCH(Tbl_Calculator[[#This Row],[Business Area]],INDIRECT("Tbl_metadata[Types]",0)))</f>
        <v>#N/A</v>
      </c>
      <c r="L774" s="311" t="e">
        <f ca="1">INDEX(INDIRECT("Tbl_metadata[FabricType Table names]"),MATCH(Tbl_Calculator[[#This Row],[Business Area]],INDIRECT("Tbl_metadata[Types]",0)))</f>
        <v>#N/A</v>
      </c>
      <c r="M77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74" s="312">
        <f>IFERROR(INDEX(Tbl_AvgPercCotton[Average % Cotton],MATCH(Tbl_Calculator[[#This Row],[% Cotton in Blend
(Estimated Cotton %)]],Tbl_AvgPercCotton[Blends],0)),0)</f>
        <v>0</v>
      </c>
      <c r="O774" s="311" t="str">
        <f>CONCATENATE(Tbl_Calculator[[#This Row],[Product Category]],"|",Tbl_Calculator[[#This Row],[Product]])</f>
        <v>|</v>
      </c>
      <c r="P774" s="310">
        <f ca="1">IF(AND(Tbl_Calculator[[#This Row],[Number 
Purchased or Sold
(Individual item)]]&gt;0,Tbl_Calculator[[#This Row],[Weight of Cotton Fibre
(Kg)]]=0),0,1)</f>
        <v>1</v>
      </c>
    </row>
    <row r="775" spans="2:16">
      <c r="B775" s="348"/>
      <c r="C775" s="348"/>
      <c r="D775" s="348"/>
      <c r="E775" s="348"/>
      <c r="F775" s="349">
        <f>IFERROR(INDEX(Tbl_ProductList[Product Weight (g)],MATCH(Tbl_Calculator[[#This Row],[Weight Lookup]],Tbl_ProductList[Product Weight Lookup],0)),0)</f>
        <v>0</v>
      </c>
      <c r="G775" s="350"/>
      <c r="H775" s="351"/>
      <c r="I775" s="352"/>
      <c r="J77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75" s="311" t="e">
        <f ca="1">INDEX(INDIRECT("Tbl_metadata[Category Table names]"),MATCH(Tbl_Calculator[[#This Row],[Business Area]],INDIRECT("Tbl_metadata[Types]",0)))</f>
        <v>#N/A</v>
      </c>
      <c r="L775" s="311" t="e">
        <f ca="1">INDEX(INDIRECT("Tbl_metadata[FabricType Table names]"),MATCH(Tbl_Calculator[[#This Row],[Business Area]],INDIRECT("Tbl_metadata[Types]",0)))</f>
        <v>#N/A</v>
      </c>
      <c r="M77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75" s="312">
        <f>IFERROR(INDEX(Tbl_AvgPercCotton[Average % Cotton],MATCH(Tbl_Calculator[[#This Row],[% Cotton in Blend
(Estimated Cotton %)]],Tbl_AvgPercCotton[Blends],0)),0)</f>
        <v>0</v>
      </c>
      <c r="O775" s="311" t="str">
        <f>CONCATENATE(Tbl_Calculator[[#This Row],[Product Category]],"|",Tbl_Calculator[[#This Row],[Product]])</f>
        <v>|</v>
      </c>
      <c r="P775" s="310">
        <f ca="1">IF(AND(Tbl_Calculator[[#This Row],[Number 
Purchased or Sold
(Individual item)]]&gt;0,Tbl_Calculator[[#This Row],[Weight of Cotton Fibre
(Kg)]]=0),0,1)</f>
        <v>1</v>
      </c>
    </row>
    <row r="776" spans="2:16">
      <c r="B776" s="343"/>
      <c r="C776" s="343"/>
      <c r="D776" s="343"/>
      <c r="E776" s="343"/>
      <c r="F776" s="344">
        <f>IFERROR(INDEX(Tbl_ProductList[Product Weight (g)],MATCH(Tbl_Calculator[[#This Row],[Weight Lookup]],Tbl_ProductList[Product Weight Lookup],0)),0)</f>
        <v>0</v>
      </c>
      <c r="G776" s="345"/>
      <c r="H776" s="346"/>
      <c r="I776" s="347"/>
      <c r="J77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76" s="311" t="e">
        <f ca="1">INDEX(INDIRECT("Tbl_metadata[Category Table names]"),MATCH(Tbl_Calculator[[#This Row],[Business Area]],INDIRECT("Tbl_metadata[Types]",0)))</f>
        <v>#N/A</v>
      </c>
      <c r="L776" s="311" t="e">
        <f ca="1">INDEX(INDIRECT("Tbl_metadata[FabricType Table names]"),MATCH(Tbl_Calculator[[#This Row],[Business Area]],INDIRECT("Tbl_metadata[Types]",0)))</f>
        <v>#N/A</v>
      </c>
      <c r="M77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76" s="312">
        <f>IFERROR(INDEX(Tbl_AvgPercCotton[Average % Cotton],MATCH(Tbl_Calculator[[#This Row],[% Cotton in Blend
(Estimated Cotton %)]],Tbl_AvgPercCotton[Blends],0)),0)</f>
        <v>0</v>
      </c>
      <c r="O776" s="311" t="str">
        <f>CONCATENATE(Tbl_Calculator[[#This Row],[Product Category]],"|",Tbl_Calculator[[#This Row],[Product]])</f>
        <v>|</v>
      </c>
      <c r="P776" s="310">
        <f ca="1">IF(AND(Tbl_Calculator[[#This Row],[Number 
Purchased or Sold
(Individual item)]]&gt;0,Tbl_Calculator[[#This Row],[Weight of Cotton Fibre
(Kg)]]=0),0,1)</f>
        <v>1</v>
      </c>
    </row>
    <row r="777" spans="2:16">
      <c r="B777" s="348"/>
      <c r="C777" s="348"/>
      <c r="D777" s="348"/>
      <c r="E777" s="348"/>
      <c r="F777" s="349">
        <f>IFERROR(INDEX(Tbl_ProductList[Product Weight (g)],MATCH(Tbl_Calculator[[#This Row],[Weight Lookup]],Tbl_ProductList[Product Weight Lookup],0)),0)</f>
        <v>0</v>
      </c>
      <c r="G777" s="350"/>
      <c r="H777" s="351"/>
      <c r="I777" s="352"/>
      <c r="J77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77" s="311" t="e">
        <f ca="1">INDEX(INDIRECT("Tbl_metadata[Category Table names]"),MATCH(Tbl_Calculator[[#This Row],[Business Area]],INDIRECT("Tbl_metadata[Types]",0)))</f>
        <v>#N/A</v>
      </c>
      <c r="L777" s="311" t="e">
        <f ca="1">INDEX(INDIRECT("Tbl_metadata[FabricType Table names]"),MATCH(Tbl_Calculator[[#This Row],[Business Area]],INDIRECT("Tbl_metadata[Types]",0)))</f>
        <v>#N/A</v>
      </c>
      <c r="M77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77" s="312">
        <f>IFERROR(INDEX(Tbl_AvgPercCotton[Average % Cotton],MATCH(Tbl_Calculator[[#This Row],[% Cotton in Blend
(Estimated Cotton %)]],Tbl_AvgPercCotton[Blends],0)),0)</f>
        <v>0</v>
      </c>
      <c r="O777" s="311" t="str">
        <f>CONCATENATE(Tbl_Calculator[[#This Row],[Product Category]],"|",Tbl_Calculator[[#This Row],[Product]])</f>
        <v>|</v>
      </c>
      <c r="P777" s="310">
        <f ca="1">IF(AND(Tbl_Calculator[[#This Row],[Number 
Purchased or Sold
(Individual item)]]&gt;0,Tbl_Calculator[[#This Row],[Weight of Cotton Fibre
(Kg)]]=0),0,1)</f>
        <v>1</v>
      </c>
    </row>
    <row r="778" spans="2:16">
      <c r="B778" s="343"/>
      <c r="C778" s="343"/>
      <c r="D778" s="343"/>
      <c r="E778" s="343"/>
      <c r="F778" s="344">
        <f>IFERROR(INDEX(Tbl_ProductList[Product Weight (g)],MATCH(Tbl_Calculator[[#This Row],[Weight Lookup]],Tbl_ProductList[Product Weight Lookup],0)),0)</f>
        <v>0</v>
      </c>
      <c r="G778" s="345"/>
      <c r="H778" s="346"/>
      <c r="I778" s="347"/>
      <c r="J77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78" s="311" t="e">
        <f ca="1">INDEX(INDIRECT("Tbl_metadata[Category Table names]"),MATCH(Tbl_Calculator[[#This Row],[Business Area]],INDIRECT("Tbl_metadata[Types]",0)))</f>
        <v>#N/A</v>
      </c>
      <c r="L778" s="311" t="e">
        <f ca="1">INDEX(INDIRECT("Tbl_metadata[FabricType Table names]"),MATCH(Tbl_Calculator[[#This Row],[Business Area]],INDIRECT("Tbl_metadata[Types]",0)))</f>
        <v>#N/A</v>
      </c>
      <c r="M77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78" s="312">
        <f>IFERROR(INDEX(Tbl_AvgPercCotton[Average % Cotton],MATCH(Tbl_Calculator[[#This Row],[% Cotton in Blend
(Estimated Cotton %)]],Tbl_AvgPercCotton[Blends],0)),0)</f>
        <v>0</v>
      </c>
      <c r="O778" s="311" t="str">
        <f>CONCATENATE(Tbl_Calculator[[#This Row],[Product Category]],"|",Tbl_Calculator[[#This Row],[Product]])</f>
        <v>|</v>
      </c>
      <c r="P778" s="310">
        <f ca="1">IF(AND(Tbl_Calculator[[#This Row],[Number 
Purchased or Sold
(Individual item)]]&gt;0,Tbl_Calculator[[#This Row],[Weight of Cotton Fibre
(Kg)]]=0),0,1)</f>
        <v>1</v>
      </c>
    </row>
    <row r="779" spans="2:16">
      <c r="B779" s="348"/>
      <c r="C779" s="348"/>
      <c r="D779" s="348"/>
      <c r="E779" s="348"/>
      <c r="F779" s="349">
        <f>IFERROR(INDEX(Tbl_ProductList[Product Weight (g)],MATCH(Tbl_Calculator[[#This Row],[Weight Lookup]],Tbl_ProductList[Product Weight Lookup],0)),0)</f>
        <v>0</v>
      </c>
      <c r="G779" s="350"/>
      <c r="H779" s="351"/>
      <c r="I779" s="352"/>
      <c r="J77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79" s="311" t="e">
        <f ca="1">INDEX(INDIRECT("Tbl_metadata[Category Table names]"),MATCH(Tbl_Calculator[[#This Row],[Business Area]],INDIRECT("Tbl_metadata[Types]",0)))</f>
        <v>#N/A</v>
      </c>
      <c r="L779" s="311" t="e">
        <f ca="1">INDEX(INDIRECT("Tbl_metadata[FabricType Table names]"),MATCH(Tbl_Calculator[[#This Row],[Business Area]],INDIRECT("Tbl_metadata[Types]",0)))</f>
        <v>#N/A</v>
      </c>
      <c r="M77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79" s="312">
        <f>IFERROR(INDEX(Tbl_AvgPercCotton[Average % Cotton],MATCH(Tbl_Calculator[[#This Row],[% Cotton in Blend
(Estimated Cotton %)]],Tbl_AvgPercCotton[Blends],0)),0)</f>
        <v>0</v>
      </c>
      <c r="O779" s="311" t="str">
        <f>CONCATENATE(Tbl_Calculator[[#This Row],[Product Category]],"|",Tbl_Calculator[[#This Row],[Product]])</f>
        <v>|</v>
      </c>
      <c r="P779" s="310">
        <f ca="1">IF(AND(Tbl_Calculator[[#This Row],[Number 
Purchased or Sold
(Individual item)]]&gt;0,Tbl_Calculator[[#This Row],[Weight of Cotton Fibre
(Kg)]]=0),0,1)</f>
        <v>1</v>
      </c>
    </row>
    <row r="780" spans="2:16">
      <c r="B780" s="343"/>
      <c r="C780" s="343"/>
      <c r="D780" s="343"/>
      <c r="E780" s="343"/>
      <c r="F780" s="344">
        <f>IFERROR(INDEX(Tbl_ProductList[Product Weight (g)],MATCH(Tbl_Calculator[[#This Row],[Weight Lookup]],Tbl_ProductList[Product Weight Lookup],0)),0)</f>
        <v>0</v>
      </c>
      <c r="G780" s="345"/>
      <c r="H780" s="346"/>
      <c r="I780" s="347"/>
      <c r="J78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80" s="311" t="e">
        <f ca="1">INDEX(INDIRECT("Tbl_metadata[Category Table names]"),MATCH(Tbl_Calculator[[#This Row],[Business Area]],INDIRECT("Tbl_metadata[Types]",0)))</f>
        <v>#N/A</v>
      </c>
      <c r="L780" s="311" t="e">
        <f ca="1">INDEX(INDIRECT("Tbl_metadata[FabricType Table names]"),MATCH(Tbl_Calculator[[#This Row],[Business Area]],INDIRECT("Tbl_metadata[Types]",0)))</f>
        <v>#N/A</v>
      </c>
      <c r="M78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80" s="312">
        <f>IFERROR(INDEX(Tbl_AvgPercCotton[Average % Cotton],MATCH(Tbl_Calculator[[#This Row],[% Cotton in Blend
(Estimated Cotton %)]],Tbl_AvgPercCotton[Blends],0)),0)</f>
        <v>0</v>
      </c>
      <c r="O780" s="311" t="str">
        <f>CONCATENATE(Tbl_Calculator[[#This Row],[Product Category]],"|",Tbl_Calculator[[#This Row],[Product]])</f>
        <v>|</v>
      </c>
      <c r="P780" s="310">
        <f ca="1">IF(AND(Tbl_Calculator[[#This Row],[Number 
Purchased or Sold
(Individual item)]]&gt;0,Tbl_Calculator[[#This Row],[Weight of Cotton Fibre
(Kg)]]=0),0,1)</f>
        <v>1</v>
      </c>
    </row>
    <row r="781" spans="2:16">
      <c r="B781" s="348"/>
      <c r="C781" s="348"/>
      <c r="D781" s="348"/>
      <c r="E781" s="348"/>
      <c r="F781" s="349">
        <f>IFERROR(INDEX(Tbl_ProductList[Product Weight (g)],MATCH(Tbl_Calculator[[#This Row],[Weight Lookup]],Tbl_ProductList[Product Weight Lookup],0)),0)</f>
        <v>0</v>
      </c>
      <c r="G781" s="350"/>
      <c r="H781" s="351"/>
      <c r="I781" s="352"/>
      <c r="J78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81" s="311" t="e">
        <f ca="1">INDEX(INDIRECT("Tbl_metadata[Category Table names]"),MATCH(Tbl_Calculator[[#This Row],[Business Area]],INDIRECT("Tbl_metadata[Types]",0)))</f>
        <v>#N/A</v>
      </c>
      <c r="L781" s="311" t="e">
        <f ca="1">INDEX(INDIRECT("Tbl_metadata[FabricType Table names]"),MATCH(Tbl_Calculator[[#This Row],[Business Area]],INDIRECT("Tbl_metadata[Types]",0)))</f>
        <v>#N/A</v>
      </c>
      <c r="M78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81" s="312">
        <f>IFERROR(INDEX(Tbl_AvgPercCotton[Average % Cotton],MATCH(Tbl_Calculator[[#This Row],[% Cotton in Blend
(Estimated Cotton %)]],Tbl_AvgPercCotton[Blends],0)),0)</f>
        <v>0</v>
      </c>
      <c r="O781" s="311" t="str">
        <f>CONCATENATE(Tbl_Calculator[[#This Row],[Product Category]],"|",Tbl_Calculator[[#This Row],[Product]])</f>
        <v>|</v>
      </c>
      <c r="P781" s="310">
        <f ca="1">IF(AND(Tbl_Calculator[[#This Row],[Number 
Purchased or Sold
(Individual item)]]&gt;0,Tbl_Calculator[[#This Row],[Weight of Cotton Fibre
(Kg)]]=0),0,1)</f>
        <v>1</v>
      </c>
    </row>
    <row r="782" spans="2:16">
      <c r="B782" s="343"/>
      <c r="C782" s="343"/>
      <c r="D782" s="343"/>
      <c r="E782" s="343"/>
      <c r="F782" s="344">
        <f>IFERROR(INDEX(Tbl_ProductList[Product Weight (g)],MATCH(Tbl_Calculator[[#This Row],[Weight Lookup]],Tbl_ProductList[Product Weight Lookup],0)),0)</f>
        <v>0</v>
      </c>
      <c r="G782" s="345"/>
      <c r="H782" s="346"/>
      <c r="I782" s="347"/>
      <c r="J78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82" s="311" t="e">
        <f ca="1">INDEX(INDIRECT("Tbl_metadata[Category Table names]"),MATCH(Tbl_Calculator[[#This Row],[Business Area]],INDIRECT("Tbl_metadata[Types]",0)))</f>
        <v>#N/A</v>
      </c>
      <c r="L782" s="311" t="e">
        <f ca="1">INDEX(INDIRECT("Tbl_metadata[FabricType Table names]"),MATCH(Tbl_Calculator[[#This Row],[Business Area]],INDIRECT("Tbl_metadata[Types]",0)))</f>
        <v>#N/A</v>
      </c>
      <c r="M78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82" s="312">
        <f>IFERROR(INDEX(Tbl_AvgPercCotton[Average % Cotton],MATCH(Tbl_Calculator[[#This Row],[% Cotton in Blend
(Estimated Cotton %)]],Tbl_AvgPercCotton[Blends],0)),0)</f>
        <v>0</v>
      </c>
      <c r="O782" s="311" t="str">
        <f>CONCATENATE(Tbl_Calculator[[#This Row],[Product Category]],"|",Tbl_Calculator[[#This Row],[Product]])</f>
        <v>|</v>
      </c>
      <c r="P782" s="310">
        <f ca="1">IF(AND(Tbl_Calculator[[#This Row],[Number 
Purchased or Sold
(Individual item)]]&gt;0,Tbl_Calculator[[#This Row],[Weight of Cotton Fibre
(Kg)]]=0),0,1)</f>
        <v>1</v>
      </c>
    </row>
    <row r="783" spans="2:16">
      <c r="B783" s="348"/>
      <c r="C783" s="348"/>
      <c r="D783" s="348"/>
      <c r="E783" s="348"/>
      <c r="F783" s="349">
        <f>IFERROR(INDEX(Tbl_ProductList[Product Weight (g)],MATCH(Tbl_Calculator[[#This Row],[Weight Lookup]],Tbl_ProductList[Product Weight Lookup],0)),0)</f>
        <v>0</v>
      </c>
      <c r="G783" s="350"/>
      <c r="H783" s="351"/>
      <c r="I783" s="352"/>
      <c r="J78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83" s="311" t="e">
        <f ca="1">INDEX(INDIRECT("Tbl_metadata[Category Table names]"),MATCH(Tbl_Calculator[[#This Row],[Business Area]],INDIRECT("Tbl_metadata[Types]",0)))</f>
        <v>#N/A</v>
      </c>
      <c r="L783" s="311" t="e">
        <f ca="1">INDEX(INDIRECT("Tbl_metadata[FabricType Table names]"),MATCH(Tbl_Calculator[[#This Row],[Business Area]],INDIRECT("Tbl_metadata[Types]",0)))</f>
        <v>#N/A</v>
      </c>
      <c r="M78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83" s="312">
        <f>IFERROR(INDEX(Tbl_AvgPercCotton[Average % Cotton],MATCH(Tbl_Calculator[[#This Row],[% Cotton in Blend
(Estimated Cotton %)]],Tbl_AvgPercCotton[Blends],0)),0)</f>
        <v>0</v>
      </c>
      <c r="O783" s="311" t="str">
        <f>CONCATENATE(Tbl_Calculator[[#This Row],[Product Category]],"|",Tbl_Calculator[[#This Row],[Product]])</f>
        <v>|</v>
      </c>
      <c r="P783" s="310">
        <f ca="1">IF(AND(Tbl_Calculator[[#This Row],[Number 
Purchased or Sold
(Individual item)]]&gt;0,Tbl_Calculator[[#This Row],[Weight of Cotton Fibre
(Kg)]]=0),0,1)</f>
        <v>1</v>
      </c>
    </row>
    <row r="784" spans="2:16">
      <c r="B784" s="343"/>
      <c r="C784" s="343"/>
      <c r="D784" s="343"/>
      <c r="E784" s="343"/>
      <c r="F784" s="344">
        <f>IFERROR(INDEX(Tbl_ProductList[Product Weight (g)],MATCH(Tbl_Calculator[[#This Row],[Weight Lookup]],Tbl_ProductList[Product Weight Lookup],0)),0)</f>
        <v>0</v>
      </c>
      <c r="G784" s="345"/>
      <c r="H784" s="346"/>
      <c r="I784" s="347"/>
      <c r="J78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84" s="311" t="e">
        <f ca="1">INDEX(INDIRECT("Tbl_metadata[Category Table names]"),MATCH(Tbl_Calculator[[#This Row],[Business Area]],INDIRECT("Tbl_metadata[Types]",0)))</f>
        <v>#N/A</v>
      </c>
      <c r="L784" s="311" t="e">
        <f ca="1">INDEX(INDIRECT("Tbl_metadata[FabricType Table names]"),MATCH(Tbl_Calculator[[#This Row],[Business Area]],INDIRECT("Tbl_metadata[Types]",0)))</f>
        <v>#N/A</v>
      </c>
      <c r="M78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84" s="312">
        <f>IFERROR(INDEX(Tbl_AvgPercCotton[Average % Cotton],MATCH(Tbl_Calculator[[#This Row],[% Cotton in Blend
(Estimated Cotton %)]],Tbl_AvgPercCotton[Blends],0)),0)</f>
        <v>0</v>
      </c>
      <c r="O784" s="311" t="str">
        <f>CONCATENATE(Tbl_Calculator[[#This Row],[Product Category]],"|",Tbl_Calculator[[#This Row],[Product]])</f>
        <v>|</v>
      </c>
      <c r="P784" s="310">
        <f ca="1">IF(AND(Tbl_Calculator[[#This Row],[Number 
Purchased or Sold
(Individual item)]]&gt;0,Tbl_Calculator[[#This Row],[Weight of Cotton Fibre
(Kg)]]=0),0,1)</f>
        <v>1</v>
      </c>
    </row>
    <row r="785" spans="2:16">
      <c r="B785" s="348"/>
      <c r="C785" s="348"/>
      <c r="D785" s="348"/>
      <c r="E785" s="348"/>
      <c r="F785" s="349">
        <f>IFERROR(INDEX(Tbl_ProductList[Product Weight (g)],MATCH(Tbl_Calculator[[#This Row],[Weight Lookup]],Tbl_ProductList[Product Weight Lookup],0)),0)</f>
        <v>0</v>
      </c>
      <c r="G785" s="350"/>
      <c r="H785" s="351"/>
      <c r="I785" s="352"/>
      <c r="J78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85" s="311" t="e">
        <f ca="1">INDEX(INDIRECT("Tbl_metadata[Category Table names]"),MATCH(Tbl_Calculator[[#This Row],[Business Area]],INDIRECT("Tbl_metadata[Types]",0)))</f>
        <v>#N/A</v>
      </c>
      <c r="L785" s="311" t="e">
        <f ca="1">INDEX(INDIRECT("Tbl_metadata[FabricType Table names]"),MATCH(Tbl_Calculator[[#This Row],[Business Area]],INDIRECT("Tbl_metadata[Types]",0)))</f>
        <v>#N/A</v>
      </c>
      <c r="M78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85" s="312">
        <f>IFERROR(INDEX(Tbl_AvgPercCotton[Average % Cotton],MATCH(Tbl_Calculator[[#This Row],[% Cotton in Blend
(Estimated Cotton %)]],Tbl_AvgPercCotton[Blends],0)),0)</f>
        <v>0</v>
      </c>
      <c r="O785" s="311" t="str">
        <f>CONCATENATE(Tbl_Calculator[[#This Row],[Product Category]],"|",Tbl_Calculator[[#This Row],[Product]])</f>
        <v>|</v>
      </c>
      <c r="P785" s="310">
        <f ca="1">IF(AND(Tbl_Calculator[[#This Row],[Number 
Purchased or Sold
(Individual item)]]&gt;0,Tbl_Calculator[[#This Row],[Weight of Cotton Fibre
(Kg)]]=0),0,1)</f>
        <v>1</v>
      </c>
    </row>
    <row r="786" spans="2:16">
      <c r="B786" s="343"/>
      <c r="C786" s="343"/>
      <c r="D786" s="343"/>
      <c r="E786" s="343"/>
      <c r="F786" s="344">
        <f>IFERROR(INDEX(Tbl_ProductList[Product Weight (g)],MATCH(Tbl_Calculator[[#This Row],[Weight Lookup]],Tbl_ProductList[Product Weight Lookup],0)),0)</f>
        <v>0</v>
      </c>
      <c r="G786" s="345"/>
      <c r="H786" s="346"/>
      <c r="I786" s="347"/>
      <c r="J78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86" s="311" t="e">
        <f ca="1">INDEX(INDIRECT("Tbl_metadata[Category Table names]"),MATCH(Tbl_Calculator[[#This Row],[Business Area]],INDIRECT("Tbl_metadata[Types]",0)))</f>
        <v>#N/A</v>
      </c>
      <c r="L786" s="311" t="e">
        <f ca="1">INDEX(INDIRECT("Tbl_metadata[FabricType Table names]"),MATCH(Tbl_Calculator[[#This Row],[Business Area]],INDIRECT("Tbl_metadata[Types]",0)))</f>
        <v>#N/A</v>
      </c>
      <c r="M78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86" s="312">
        <f>IFERROR(INDEX(Tbl_AvgPercCotton[Average % Cotton],MATCH(Tbl_Calculator[[#This Row],[% Cotton in Blend
(Estimated Cotton %)]],Tbl_AvgPercCotton[Blends],0)),0)</f>
        <v>0</v>
      </c>
      <c r="O786" s="311" t="str">
        <f>CONCATENATE(Tbl_Calculator[[#This Row],[Product Category]],"|",Tbl_Calculator[[#This Row],[Product]])</f>
        <v>|</v>
      </c>
      <c r="P786" s="310">
        <f ca="1">IF(AND(Tbl_Calculator[[#This Row],[Number 
Purchased or Sold
(Individual item)]]&gt;0,Tbl_Calculator[[#This Row],[Weight of Cotton Fibre
(Kg)]]=0),0,1)</f>
        <v>1</v>
      </c>
    </row>
    <row r="787" spans="2:16">
      <c r="B787" s="348"/>
      <c r="C787" s="348"/>
      <c r="D787" s="348"/>
      <c r="E787" s="348"/>
      <c r="F787" s="349">
        <f>IFERROR(INDEX(Tbl_ProductList[Product Weight (g)],MATCH(Tbl_Calculator[[#This Row],[Weight Lookup]],Tbl_ProductList[Product Weight Lookup],0)),0)</f>
        <v>0</v>
      </c>
      <c r="G787" s="350"/>
      <c r="H787" s="351"/>
      <c r="I787" s="352"/>
      <c r="J78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87" s="311" t="e">
        <f ca="1">INDEX(INDIRECT("Tbl_metadata[Category Table names]"),MATCH(Tbl_Calculator[[#This Row],[Business Area]],INDIRECT("Tbl_metadata[Types]",0)))</f>
        <v>#N/A</v>
      </c>
      <c r="L787" s="311" t="e">
        <f ca="1">INDEX(INDIRECT("Tbl_metadata[FabricType Table names]"),MATCH(Tbl_Calculator[[#This Row],[Business Area]],INDIRECT("Tbl_metadata[Types]",0)))</f>
        <v>#N/A</v>
      </c>
      <c r="M78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87" s="312">
        <f>IFERROR(INDEX(Tbl_AvgPercCotton[Average % Cotton],MATCH(Tbl_Calculator[[#This Row],[% Cotton in Blend
(Estimated Cotton %)]],Tbl_AvgPercCotton[Blends],0)),0)</f>
        <v>0</v>
      </c>
      <c r="O787" s="311" t="str">
        <f>CONCATENATE(Tbl_Calculator[[#This Row],[Product Category]],"|",Tbl_Calculator[[#This Row],[Product]])</f>
        <v>|</v>
      </c>
      <c r="P787" s="310">
        <f ca="1">IF(AND(Tbl_Calculator[[#This Row],[Number 
Purchased or Sold
(Individual item)]]&gt;0,Tbl_Calculator[[#This Row],[Weight of Cotton Fibre
(Kg)]]=0),0,1)</f>
        <v>1</v>
      </c>
    </row>
    <row r="788" spans="2:16">
      <c r="B788" s="343"/>
      <c r="C788" s="343"/>
      <c r="D788" s="343"/>
      <c r="E788" s="343"/>
      <c r="F788" s="344">
        <f>IFERROR(INDEX(Tbl_ProductList[Product Weight (g)],MATCH(Tbl_Calculator[[#This Row],[Weight Lookup]],Tbl_ProductList[Product Weight Lookup],0)),0)</f>
        <v>0</v>
      </c>
      <c r="G788" s="345"/>
      <c r="H788" s="346"/>
      <c r="I788" s="347"/>
      <c r="J78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88" s="311" t="e">
        <f ca="1">INDEX(INDIRECT("Tbl_metadata[Category Table names]"),MATCH(Tbl_Calculator[[#This Row],[Business Area]],INDIRECT("Tbl_metadata[Types]",0)))</f>
        <v>#N/A</v>
      </c>
      <c r="L788" s="311" t="e">
        <f ca="1">INDEX(INDIRECT("Tbl_metadata[FabricType Table names]"),MATCH(Tbl_Calculator[[#This Row],[Business Area]],INDIRECT("Tbl_metadata[Types]",0)))</f>
        <v>#N/A</v>
      </c>
      <c r="M78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88" s="312">
        <f>IFERROR(INDEX(Tbl_AvgPercCotton[Average % Cotton],MATCH(Tbl_Calculator[[#This Row],[% Cotton in Blend
(Estimated Cotton %)]],Tbl_AvgPercCotton[Blends],0)),0)</f>
        <v>0</v>
      </c>
      <c r="O788" s="311" t="str">
        <f>CONCATENATE(Tbl_Calculator[[#This Row],[Product Category]],"|",Tbl_Calculator[[#This Row],[Product]])</f>
        <v>|</v>
      </c>
      <c r="P788" s="310">
        <f ca="1">IF(AND(Tbl_Calculator[[#This Row],[Number 
Purchased or Sold
(Individual item)]]&gt;0,Tbl_Calculator[[#This Row],[Weight of Cotton Fibre
(Kg)]]=0),0,1)</f>
        <v>1</v>
      </c>
    </row>
    <row r="789" spans="2:16">
      <c r="B789" s="348"/>
      <c r="C789" s="348"/>
      <c r="D789" s="348"/>
      <c r="E789" s="348"/>
      <c r="F789" s="349">
        <f>IFERROR(INDEX(Tbl_ProductList[Product Weight (g)],MATCH(Tbl_Calculator[[#This Row],[Weight Lookup]],Tbl_ProductList[Product Weight Lookup],0)),0)</f>
        <v>0</v>
      </c>
      <c r="G789" s="350"/>
      <c r="H789" s="351"/>
      <c r="I789" s="352"/>
      <c r="J78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89" s="311" t="e">
        <f ca="1">INDEX(INDIRECT("Tbl_metadata[Category Table names]"),MATCH(Tbl_Calculator[[#This Row],[Business Area]],INDIRECT("Tbl_metadata[Types]",0)))</f>
        <v>#N/A</v>
      </c>
      <c r="L789" s="311" t="e">
        <f ca="1">INDEX(INDIRECT("Tbl_metadata[FabricType Table names]"),MATCH(Tbl_Calculator[[#This Row],[Business Area]],INDIRECT("Tbl_metadata[Types]",0)))</f>
        <v>#N/A</v>
      </c>
      <c r="M78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89" s="312">
        <f>IFERROR(INDEX(Tbl_AvgPercCotton[Average % Cotton],MATCH(Tbl_Calculator[[#This Row],[% Cotton in Blend
(Estimated Cotton %)]],Tbl_AvgPercCotton[Blends],0)),0)</f>
        <v>0</v>
      </c>
      <c r="O789" s="311" t="str">
        <f>CONCATENATE(Tbl_Calculator[[#This Row],[Product Category]],"|",Tbl_Calculator[[#This Row],[Product]])</f>
        <v>|</v>
      </c>
      <c r="P789" s="310">
        <f ca="1">IF(AND(Tbl_Calculator[[#This Row],[Number 
Purchased or Sold
(Individual item)]]&gt;0,Tbl_Calculator[[#This Row],[Weight of Cotton Fibre
(Kg)]]=0),0,1)</f>
        <v>1</v>
      </c>
    </row>
    <row r="790" spans="2:16">
      <c r="B790" s="343"/>
      <c r="C790" s="343"/>
      <c r="D790" s="343"/>
      <c r="E790" s="343"/>
      <c r="F790" s="344">
        <f>IFERROR(INDEX(Tbl_ProductList[Product Weight (g)],MATCH(Tbl_Calculator[[#This Row],[Weight Lookup]],Tbl_ProductList[Product Weight Lookup],0)),0)</f>
        <v>0</v>
      </c>
      <c r="G790" s="345"/>
      <c r="H790" s="346"/>
      <c r="I790" s="347"/>
      <c r="J79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90" s="311" t="e">
        <f ca="1">INDEX(INDIRECT("Tbl_metadata[Category Table names]"),MATCH(Tbl_Calculator[[#This Row],[Business Area]],INDIRECT("Tbl_metadata[Types]",0)))</f>
        <v>#N/A</v>
      </c>
      <c r="L790" s="311" t="e">
        <f ca="1">INDEX(INDIRECT("Tbl_metadata[FabricType Table names]"),MATCH(Tbl_Calculator[[#This Row],[Business Area]],INDIRECT("Tbl_metadata[Types]",0)))</f>
        <v>#N/A</v>
      </c>
      <c r="M79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90" s="312">
        <f>IFERROR(INDEX(Tbl_AvgPercCotton[Average % Cotton],MATCH(Tbl_Calculator[[#This Row],[% Cotton in Blend
(Estimated Cotton %)]],Tbl_AvgPercCotton[Blends],0)),0)</f>
        <v>0</v>
      </c>
      <c r="O790" s="311" t="str">
        <f>CONCATENATE(Tbl_Calculator[[#This Row],[Product Category]],"|",Tbl_Calculator[[#This Row],[Product]])</f>
        <v>|</v>
      </c>
      <c r="P790" s="310">
        <f ca="1">IF(AND(Tbl_Calculator[[#This Row],[Number 
Purchased or Sold
(Individual item)]]&gt;0,Tbl_Calculator[[#This Row],[Weight of Cotton Fibre
(Kg)]]=0),0,1)</f>
        <v>1</v>
      </c>
    </row>
    <row r="791" spans="2:16">
      <c r="B791" s="348"/>
      <c r="C791" s="348"/>
      <c r="D791" s="348"/>
      <c r="E791" s="348"/>
      <c r="F791" s="349">
        <f>IFERROR(INDEX(Tbl_ProductList[Product Weight (g)],MATCH(Tbl_Calculator[[#This Row],[Weight Lookup]],Tbl_ProductList[Product Weight Lookup],0)),0)</f>
        <v>0</v>
      </c>
      <c r="G791" s="350"/>
      <c r="H791" s="351"/>
      <c r="I791" s="352"/>
      <c r="J79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91" s="311" t="e">
        <f ca="1">INDEX(INDIRECT("Tbl_metadata[Category Table names]"),MATCH(Tbl_Calculator[[#This Row],[Business Area]],INDIRECT("Tbl_metadata[Types]",0)))</f>
        <v>#N/A</v>
      </c>
      <c r="L791" s="311" t="e">
        <f ca="1">INDEX(INDIRECT("Tbl_metadata[FabricType Table names]"),MATCH(Tbl_Calculator[[#This Row],[Business Area]],INDIRECT("Tbl_metadata[Types]",0)))</f>
        <v>#N/A</v>
      </c>
      <c r="M79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91" s="312">
        <f>IFERROR(INDEX(Tbl_AvgPercCotton[Average % Cotton],MATCH(Tbl_Calculator[[#This Row],[% Cotton in Blend
(Estimated Cotton %)]],Tbl_AvgPercCotton[Blends],0)),0)</f>
        <v>0</v>
      </c>
      <c r="O791" s="311" t="str">
        <f>CONCATENATE(Tbl_Calculator[[#This Row],[Product Category]],"|",Tbl_Calculator[[#This Row],[Product]])</f>
        <v>|</v>
      </c>
      <c r="P791" s="310">
        <f ca="1">IF(AND(Tbl_Calculator[[#This Row],[Number 
Purchased or Sold
(Individual item)]]&gt;0,Tbl_Calculator[[#This Row],[Weight of Cotton Fibre
(Kg)]]=0),0,1)</f>
        <v>1</v>
      </c>
    </row>
    <row r="792" spans="2:16">
      <c r="B792" s="343"/>
      <c r="C792" s="343"/>
      <c r="D792" s="343"/>
      <c r="E792" s="343"/>
      <c r="F792" s="344">
        <f>IFERROR(INDEX(Tbl_ProductList[Product Weight (g)],MATCH(Tbl_Calculator[[#This Row],[Weight Lookup]],Tbl_ProductList[Product Weight Lookup],0)),0)</f>
        <v>0</v>
      </c>
      <c r="G792" s="345"/>
      <c r="H792" s="346"/>
      <c r="I792" s="347"/>
      <c r="J79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92" s="311" t="e">
        <f ca="1">INDEX(INDIRECT("Tbl_metadata[Category Table names]"),MATCH(Tbl_Calculator[[#This Row],[Business Area]],INDIRECT("Tbl_metadata[Types]",0)))</f>
        <v>#N/A</v>
      </c>
      <c r="L792" s="311" t="e">
        <f ca="1">INDEX(INDIRECT("Tbl_metadata[FabricType Table names]"),MATCH(Tbl_Calculator[[#This Row],[Business Area]],INDIRECT("Tbl_metadata[Types]",0)))</f>
        <v>#N/A</v>
      </c>
      <c r="M79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92" s="312">
        <f>IFERROR(INDEX(Tbl_AvgPercCotton[Average % Cotton],MATCH(Tbl_Calculator[[#This Row],[% Cotton in Blend
(Estimated Cotton %)]],Tbl_AvgPercCotton[Blends],0)),0)</f>
        <v>0</v>
      </c>
      <c r="O792" s="311" t="str">
        <f>CONCATENATE(Tbl_Calculator[[#This Row],[Product Category]],"|",Tbl_Calculator[[#This Row],[Product]])</f>
        <v>|</v>
      </c>
      <c r="P792" s="310">
        <f ca="1">IF(AND(Tbl_Calculator[[#This Row],[Number 
Purchased or Sold
(Individual item)]]&gt;0,Tbl_Calculator[[#This Row],[Weight of Cotton Fibre
(Kg)]]=0),0,1)</f>
        <v>1</v>
      </c>
    </row>
    <row r="793" spans="2:16">
      <c r="B793" s="348"/>
      <c r="C793" s="348"/>
      <c r="D793" s="348"/>
      <c r="E793" s="348"/>
      <c r="F793" s="349">
        <f>IFERROR(INDEX(Tbl_ProductList[Product Weight (g)],MATCH(Tbl_Calculator[[#This Row],[Weight Lookup]],Tbl_ProductList[Product Weight Lookup],0)),0)</f>
        <v>0</v>
      </c>
      <c r="G793" s="350"/>
      <c r="H793" s="351"/>
      <c r="I793" s="352"/>
      <c r="J79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93" s="311" t="e">
        <f ca="1">INDEX(INDIRECT("Tbl_metadata[Category Table names]"),MATCH(Tbl_Calculator[[#This Row],[Business Area]],INDIRECT("Tbl_metadata[Types]",0)))</f>
        <v>#N/A</v>
      </c>
      <c r="L793" s="311" t="e">
        <f ca="1">INDEX(INDIRECT("Tbl_metadata[FabricType Table names]"),MATCH(Tbl_Calculator[[#This Row],[Business Area]],INDIRECT("Tbl_metadata[Types]",0)))</f>
        <v>#N/A</v>
      </c>
      <c r="M79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93" s="312">
        <f>IFERROR(INDEX(Tbl_AvgPercCotton[Average % Cotton],MATCH(Tbl_Calculator[[#This Row],[% Cotton in Blend
(Estimated Cotton %)]],Tbl_AvgPercCotton[Blends],0)),0)</f>
        <v>0</v>
      </c>
      <c r="O793" s="311" t="str">
        <f>CONCATENATE(Tbl_Calculator[[#This Row],[Product Category]],"|",Tbl_Calculator[[#This Row],[Product]])</f>
        <v>|</v>
      </c>
      <c r="P793" s="310">
        <f ca="1">IF(AND(Tbl_Calculator[[#This Row],[Number 
Purchased or Sold
(Individual item)]]&gt;0,Tbl_Calculator[[#This Row],[Weight of Cotton Fibre
(Kg)]]=0),0,1)</f>
        <v>1</v>
      </c>
    </row>
    <row r="794" spans="2:16">
      <c r="B794" s="343"/>
      <c r="C794" s="343"/>
      <c r="D794" s="343"/>
      <c r="E794" s="343"/>
      <c r="F794" s="344">
        <f>IFERROR(INDEX(Tbl_ProductList[Product Weight (g)],MATCH(Tbl_Calculator[[#This Row],[Weight Lookup]],Tbl_ProductList[Product Weight Lookup],0)),0)</f>
        <v>0</v>
      </c>
      <c r="G794" s="345"/>
      <c r="H794" s="346"/>
      <c r="I794" s="347"/>
      <c r="J79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94" s="311" t="e">
        <f ca="1">INDEX(INDIRECT("Tbl_metadata[Category Table names]"),MATCH(Tbl_Calculator[[#This Row],[Business Area]],INDIRECT("Tbl_metadata[Types]",0)))</f>
        <v>#N/A</v>
      </c>
      <c r="L794" s="311" t="e">
        <f ca="1">INDEX(INDIRECT("Tbl_metadata[FabricType Table names]"),MATCH(Tbl_Calculator[[#This Row],[Business Area]],INDIRECT("Tbl_metadata[Types]",0)))</f>
        <v>#N/A</v>
      </c>
      <c r="M79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94" s="312">
        <f>IFERROR(INDEX(Tbl_AvgPercCotton[Average % Cotton],MATCH(Tbl_Calculator[[#This Row],[% Cotton in Blend
(Estimated Cotton %)]],Tbl_AvgPercCotton[Blends],0)),0)</f>
        <v>0</v>
      </c>
      <c r="O794" s="311" t="str">
        <f>CONCATENATE(Tbl_Calculator[[#This Row],[Product Category]],"|",Tbl_Calculator[[#This Row],[Product]])</f>
        <v>|</v>
      </c>
      <c r="P794" s="310">
        <f ca="1">IF(AND(Tbl_Calculator[[#This Row],[Number 
Purchased or Sold
(Individual item)]]&gt;0,Tbl_Calculator[[#This Row],[Weight of Cotton Fibre
(Kg)]]=0),0,1)</f>
        <v>1</v>
      </c>
    </row>
    <row r="795" spans="2:16">
      <c r="B795" s="348"/>
      <c r="C795" s="348"/>
      <c r="D795" s="348"/>
      <c r="E795" s="348"/>
      <c r="F795" s="349">
        <f>IFERROR(INDEX(Tbl_ProductList[Product Weight (g)],MATCH(Tbl_Calculator[[#This Row],[Weight Lookup]],Tbl_ProductList[Product Weight Lookup],0)),0)</f>
        <v>0</v>
      </c>
      <c r="G795" s="350"/>
      <c r="H795" s="351"/>
      <c r="I795" s="352"/>
      <c r="J79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95" s="311" t="e">
        <f ca="1">INDEX(INDIRECT("Tbl_metadata[Category Table names]"),MATCH(Tbl_Calculator[[#This Row],[Business Area]],INDIRECT("Tbl_metadata[Types]",0)))</f>
        <v>#N/A</v>
      </c>
      <c r="L795" s="311" t="e">
        <f ca="1">INDEX(INDIRECT("Tbl_metadata[FabricType Table names]"),MATCH(Tbl_Calculator[[#This Row],[Business Area]],INDIRECT("Tbl_metadata[Types]",0)))</f>
        <v>#N/A</v>
      </c>
      <c r="M79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95" s="312">
        <f>IFERROR(INDEX(Tbl_AvgPercCotton[Average % Cotton],MATCH(Tbl_Calculator[[#This Row],[% Cotton in Blend
(Estimated Cotton %)]],Tbl_AvgPercCotton[Blends],0)),0)</f>
        <v>0</v>
      </c>
      <c r="O795" s="311" t="str">
        <f>CONCATENATE(Tbl_Calculator[[#This Row],[Product Category]],"|",Tbl_Calculator[[#This Row],[Product]])</f>
        <v>|</v>
      </c>
      <c r="P795" s="310">
        <f ca="1">IF(AND(Tbl_Calculator[[#This Row],[Number 
Purchased or Sold
(Individual item)]]&gt;0,Tbl_Calculator[[#This Row],[Weight of Cotton Fibre
(Kg)]]=0),0,1)</f>
        <v>1</v>
      </c>
    </row>
    <row r="796" spans="2:16">
      <c r="B796" s="343"/>
      <c r="C796" s="343"/>
      <c r="D796" s="343"/>
      <c r="E796" s="343"/>
      <c r="F796" s="344">
        <f>IFERROR(INDEX(Tbl_ProductList[Product Weight (g)],MATCH(Tbl_Calculator[[#This Row],[Weight Lookup]],Tbl_ProductList[Product Weight Lookup],0)),0)</f>
        <v>0</v>
      </c>
      <c r="G796" s="345"/>
      <c r="H796" s="346"/>
      <c r="I796" s="347"/>
      <c r="J79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96" s="311" t="e">
        <f ca="1">INDEX(INDIRECT("Tbl_metadata[Category Table names]"),MATCH(Tbl_Calculator[[#This Row],[Business Area]],INDIRECT("Tbl_metadata[Types]",0)))</f>
        <v>#N/A</v>
      </c>
      <c r="L796" s="311" t="e">
        <f ca="1">INDEX(INDIRECT("Tbl_metadata[FabricType Table names]"),MATCH(Tbl_Calculator[[#This Row],[Business Area]],INDIRECT("Tbl_metadata[Types]",0)))</f>
        <v>#N/A</v>
      </c>
      <c r="M79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96" s="312">
        <f>IFERROR(INDEX(Tbl_AvgPercCotton[Average % Cotton],MATCH(Tbl_Calculator[[#This Row],[% Cotton in Blend
(Estimated Cotton %)]],Tbl_AvgPercCotton[Blends],0)),0)</f>
        <v>0</v>
      </c>
      <c r="O796" s="311" t="str">
        <f>CONCATENATE(Tbl_Calculator[[#This Row],[Product Category]],"|",Tbl_Calculator[[#This Row],[Product]])</f>
        <v>|</v>
      </c>
      <c r="P796" s="310">
        <f ca="1">IF(AND(Tbl_Calculator[[#This Row],[Number 
Purchased or Sold
(Individual item)]]&gt;0,Tbl_Calculator[[#This Row],[Weight of Cotton Fibre
(Kg)]]=0),0,1)</f>
        <v>1</v>
      </c>
    </row>
    <row r="797" spans="2:16">
      <c r="B797" s="348"/>
      <c r="C797" s="348"/>
      <c r="D797" s="348"/>
      <c r="E797" s="348"/>
      <c r="F797" s="349">
        <f>IFERROR(INDEX(Tbl_ProductList[Product Weight (g)],MATCH(Tbl_Calculator[[#This Row],[Weight Lookup]],Tbl_ProductList[Product Weight Lookup],0)),0)</f>
        <v>0</v>
      </c>
      <c r="G797" s="350"/>
      <c r="H797" s="351"/>
      <c r="I797" s="352"/>
      <c r="J79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97" s="311" t="e">
        <f ca="1">INDEX(INDIRECT("Tbl_metadata[Category Table names]"),MATCH(Tbl_Calculator[[#This Row],[Business Area]],INDIRECT("Tbl_metadata[Types]",0)))</f>
        <v>#N/A</v>
      </c>
      <c r="L797" s="311" t="e">
        <f ca="1">INDEX(INDIRECT("Tbl_metadata[FabricType Table names]"),MATCH(Tbl_Calculator[[#This Row],[Business Area]],INDIRECT("Tbl_metadata[Types]",0)))</f>
        <v>#N/A</v>
      </c>
      <c r="M79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97" s="312">
        <f>IFERROR(INDEX(Tbl_AvgPercCotton[Average % Cotton],MATCH(Tbl_Calculator[[#This Row],[% Cotton in Blend
(Estimated Cotton %)]],Tbl_AvgPercCotton[Blends],0)),0)</f>
        <v>0</v>
      </c>
      <c r="O797" s="311" t="str">
        <f>CONCATENATE(Tbl_Calculator[[#This Row],[Product Category]],"|",Tbl_Calculator[[#This Row],[Product]])</f>
        <v>|</v>
      </c>
      <c r="P797" s="310">
        <f ca="1">IF(AND(Tbl_Calculator[[#This Row],[Number 
Purchased or Sold
(Individual item)]]&gt;0,Tbl_Calculator[[#This Row],[Weight of Cotton Fibre
(Kg)]]=0),0,1)</f>
        <v>1</v>
      </c>
    </row>
    <row r="798" spans="2:16">
      <c r="B798" s="343"/>
      <c r="C798" s="343"/>
      <c r="D798" s="343"/>
      <c r="E798" s="343"/>
      <c r="F798" s="344">
        <f>IFERROR(INDEX(Tbl_ProductList[Product Weight (g)],MATCH(Tbl_Calculator[[#This Row],[Weight Lookup]],Tbl_ProductList[Product Weight Lookup],0)),0)</f>
        <v>0</v>
      </c>
      <c r="G798" s="345"/>
      <c r="H798" s="346"/>
      <c r="I798" s="347"/>
      <c r="J79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98" s="311" t="e">
        <f ca="1">INDEX(INDIRECT("Tbl_metadata[Category Table names]"),MATCH(Tbl_Calculator[[#This Row],[Business Area]],INDIRECT("Tbl_metadata[Types]",0)))</f>
        <v>#N/A</v>
      </c>
      <c r="L798" s="311" t="e">
        <f ca="1">INDEX(INDIRECT("Tbl_metadata[FabricType Table names]"),MATCH(Tbl_Calculator[[#This Row],[Business Area]],INDIRECT("Tbl_metadata[Types]",0)))</f>
        <v>#N/A</v>
      </c>
      <c r="M79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98" s="312">
        <f>IFERROR(INDEX(Tbl_AvgPercCotton[Average % Cotton],MATCH(Tbl_Calculator[[#This Row],[% Cotton in Blend
(Estimated Cotton %)]],Tbl_AvgPercCotton[Blends],0)),0)</f>
        <v>0</v>
      </c>
      <c r="O798" s="311" t="str">
        <f>CONCATENATE(Tbl_Calculator[[#This Row],[Product Category]],"|",Tbl_Calculator[[#This Row],[Product]])</f>
        <v>|</v>
      </c>
      <c r="P798" s="310">
        <f ca="1">IF(AND(Tbl_Calculator[[#This Row],[Number 
Purchased or Sold
(Individual item)]]&gt;0,Tbl_Calculator[[#This Row],[Weight of Cotton Fibre
(Kg)]]=0),0,1)</f>
        <v>1</v>
      </c>
    </row>
    <row r="799" spans="2:16">
      <c r="B799" s="348"/>
      <c r="C799" s="348"/>
      <c r="D799" s="348"/>
      <c r="E799" s="348"/>
      <c r="F799" s="349">
        <f>IFERROR(INDEX(Tbl_ProductList[Product Weight (g)],MATCH(Tbl_Calculator[[#This Row],[Weight Lookup]],Tbl_ProductList[Product Weight Lookup],0)),0)</f>
        <v>0</v>
      </c>
      <c r="G799" s="350"/>
      <c r="H799" s="351"/>
      <c r="I799" s="352"/>
      <c r="J79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799" s="311" t="e">
        <f ca="1">INDEX(INDIRECT("Tbl_metadata[Category Table names]"),MATCH(Tbl_Calculator[[#This Row],[Business Area]],INDIRECT("Tbl_metadata[Types]",0)))</f>
        <v>#N/A</v>
      </c>
      <c r="L799" s="311" t="e">
        <f ca="1">INDEX(INDIRECT("Tbl_metadata[FabricType Table names]"),MATCH(Tbl_Calculator[[#This Row],[Business Area]],INDIRECT("Tbl_metadata[Types]",0)))</f>
        <v>#N/A</v>
      </c>
      <c r="M79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799" s="312">
        <f>IFERROR(INDEX(Tbl_AvgPercCotton[Average % Cotton],MATCH(Tbl_Calculator[[#This Row],[% Cotton in Blend
(Estimated Cotton %)]],Tbl_AvgPercCotton[Blends],0)),0)</f>
        <v>0</v>
      </c>
      <c r="O799" s="311" t="str">
        <f>CONCATENATE(Tbl_Calculator[[#This Row],[Product Category]],"|",Tbl_Calculator[[#This Row],[Product]])</f>
        <v>|</v>
      </c>
      <c r="P799" s="310">
        <f ca="1">IF(AND(Tbl_Calculator[[#This Row],[Number 
Purchased or Sold
(Individual item)]]&gt;0,Tbl_Calculator[[#This Row],[Weight of Cotton Fibre
(Kg)]]=0),0,1)</f>
        <v>1</v>
      </c>
    </row>
    <row r="800" spans="2:16">
      <c r="B800" s="343"/>
      <c r="C800" s="343"/>
      <c r="D800" s="343"/>
      <c r="E800" s="343"/>
      <c r="F800" s="344">
        <f>IFERROR(INDEX(Tbl_ProductList[Product Weight (g)],MATCH(Tbl_Calculator[[#This Row],[Weight Lookup]],Tbl_ProductList[Product Weight Lookup],0)),0)</f>
        <v>0</v>
      </c>
      <c r="G800" s="345"/>
      <c r="H800" s="346"/>
      <c r="I800" s="347"/>
      <c r="J80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00" s="311" t="e">
        <f ca="1">INDEX(INDIRECT("Tbl_metadata[Category Table names]"),MATCH(Tbl_Calculator[[#This Row],[Business Area]],INDIRECT("Tbl_metadata[Types]",0)))</f>
        <v>#N/A</v>
      </c>
      <c r="L800" s="311" t="e">
        <f ca="1">INDEX(INDIRECT("Tbl_metadata[FabricType Table names]"),MATCH(Tbl_Calculator[[#This Row],[Business Area]],INDIRECT("Tbl_metadata[Types]",0)))</f>
        <v>#N/A</v>
      </c>
      <c r="M80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00" s="312">
        <f>IFERROR(INDEX(Tbl_AvgPercCotton[Average % Cotton],MATCH(Tbl_Calculator[[#This Row],[% Cotton in Blend
(Estimated Cotton %)]],Tbl_AvgPercCotton[Blends],0)),0)</f>
        <v>0</v>
      </c>
      <c r="O800" s="311" t="str">
        <f>CONCATENATE(Tbl_Calculator[[#This Row],[Product Category]],"|",Tbl_Calculator[[#This Row],[Product]])</f>
        <v>|</v>
      </c>
      <c r="P800" s="310">
        <f ca="1">IF(AND(Tbl_Calculator[[#This Row],[Number 
Purchased or Sold
(Individual item)]]&gt;0,Tbl_Calculator[[#This Row],[Weight of Cotton Fibre
(Kg)]]=0),0,1)</f>
        <v>1</v>
      </c>
    </row>
    <row r="801" spans="2:16">
      <c r="B801" s="348"/>
      <c r="C801" s="348"/>
      <c r="D801" s="348"/>
      <c r="E801" s="348"/>
      <c r="F801" s="349">
        <f>IFERROR(INDEX(Tbl_ProductList[Product Weight (g)],MATCH(Tbl_Calculator[[#This Row],[Weight Lookup]],Tbl_ProductList[Product Weight Lookup],0)),0)</f>
        <v>0</v>
      </c>
      <c r="G801" s="350"/>
      <c r="H801" s="351"/>
      <c r="I801" s="352"/>
      <c r="J80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01" s="311" t="e">
        <f ca="1">INDEX(INDIRECT("Tbl_metadata[Category Table names]"),MATCH(Tbl_Calculator[[#This Row],[Business Area]],INDIRECT("Tbl_metadata[Types]",0)))</f>
        <v>#N/A</v>
      </c>
      <c r="L801" s="311" t="e">
        <f ca="1">INDEX(INDIRECT("Tbl_metadata[FabricType Table names]"),MATCH(Tbl_Calculator[[#This Row],[Business Area]],INDIRECT("Tbl_metadata[Types]",0)))</f>
        <v>#N/A</v>
      </c>
      <c r="M80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01" s="312">
        <f>IFERROR(INDEX(Tbl_AvgPercCotton[Average % Cotton],MATCH(Tbl_Calculator[[#This Row],[% Cotton in Blend
(Estimated Cotton %)]],Tbl_AvgPercCotton[Blends],0)),0)</f>
        <v>0</v>
      </c>
      <c r="O801" s="311" t="str">
        <f>CONCATENATE(Tbl_Calculator[[#This Row],[Product Category]],"|",Tbl_Calculator[[#This Row],[Product]])</f>
        <v>|</v>
      </c>
      <c r="P801" s="310">
        <f ca="1">IF(AND(Tbl_Calculator[[#This Row],[Number 
Purchased or Sold
(Individual item)]]&gt;0,Tbl_Calculator[[#This Row],[Weight of Cotton Fibre
(Kg)]]=0),0,1)</f>
        <v>1</v>
      </c>
    </row>
    <row r="802" spans="2:16">
      <c r="B802" s="343"/>
      <c r="C802" s="343"/>
      <c r="D802" s="343"/>
      <c r="E802" s="343"/>
      <c r="F802" s="344">
        <f>IFERROR(INDEX(Tbl_ProductList[Product Weight (g)],MATCH(Tbl_Calculator[[#This Row],[Weight Lookup]],Tbl_ProductList[Product Weight Lookup],0)),0)</f>
        <v>0</v>
      </c>
      <c r="G802" s="345"/>
      <c r="H802" s="346"/>
      <c r="I802" s="347"/>
      <c r="J80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02" s="311" t="e">
        <f ca="1">INDEX(INDIRECT("Tbl_metadata[Category Table names]"),MATCH(Tbl_Calculator[[#This Row],[Business Area]],INDIRECT("Tbl_metadata[Types]",0)))</f>
        <v>#N/A</v>
      </c>
      <c r="L802" s="311" t="e">
        <f ca="1">INDEX(INDIRECT("Tbl_metadata[FabricType Table names]"),MATCH(Tbl_Calculator[[#This Row],[Business Area]],INDIRECT("Tbl_metadata[Types]",0)))</f>
        <v>#N/A</v>
      </c>
      <c r="M80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02" s="312">
        <f>IFERROR(INDEX(Tbl_AvgPercCotton[Average % Cotton],MATCH(Tbl_Calculator[[#This Row],[% Cotton in Blend
(Estimated Cotton %)]],Tbl_AvgPercCotton[Blends],0)),0)</f>
        <v>0</v>
      </c>
      <c r="O802" s="311" t="str">
        <f>CONCATENATE(Tbl_Calculator[[#This Row],[Product Category]],"|",Tbl_Calculator[[#This Row],[Product]])</f>
        <v>|</v>
      </c>
      <c r="P802" s="310">
        <f ca="1">IF(AND(Tbl_Calculator[[#This Row],[Number 
Purchased or Sold
(Individual item)]]&gt;0,Tbl_Calculator[[#This Row],[Weight of Cotton Fibre
(Kg)]]=0),0,1)</f>
        <v>1</v>
      </c>
    </row>
    <row r="803" spans="2:16">
      <c r="B803" s="348"/>
      <c r="C803" s="348"/>
      <c r="D803" s="348"/>
      <c r="E803" s="348"/>
      <c r="F803" s="349">
        <f>IFERROR(INDEX(Tbl_ProductList[Product Weight (g)],MATCH(Tbl_Calculator[[#This Row],[Weight Lookup]],Tbl_ProductList[Product Weight Lookup],0)),0)</f>
        <v>0</v>
      </c>
      <c r="G803" s="350"/>
      <c r="H803" s="351"/>
      <c r="I803" s="352"/>
      <c r="J80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03" s="311" t="e">
        <f ca="1">INDEX(INDIRECT("Tbl_metadata[Category Table names]"),MATCH(Tbl_Calculator[[#This Row],[Business Area]],INDIRECT("Tbl_metadata[Types]",0)))</f>
        <v>#N/A</v>
      </c>
      <c r="L803" s="311" t="e">
        <f ca="1">INDEX(INDIRECT("Tbl_metadata[FabricType Table names]"),MATCH(Tbl_Calculator[[#This Row],[Business Area]],INDIRECT("Tbl_metadata[Types]",0)))</f>
        <v>#N/A</v>
      </c>
      <c r="M80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03" s="312">
        <f>IFERROR(INDEX(Tbl_AvgPercCotton[Average % Cotton],MATCH(Tbl_Calculator[[#This Row],[% Cotton in Blend
(Estimated Cotton %)]],Tbl_AvgPercCotton[Blends],0)),0)</f>
        <v>0</v>
      </c>
      <c r="O803" s="311" t="str">
        <f>CONCATENATE(Tbl_Calculator[[#This Row],[Product Category]],"|",Tbl_Calculator[[#This Row],[Product]])</f>
        <v>|</v>
      </c>
      <c r="P803" s="310">
        <f ca="1">IF(AND(Tbl_Calculator[[#This Row],[Number 
Purchased or Sold
(Individual item)]]&gt;0,Tbl_Calculator[[#This Row],[Weight of Cotton Fibre
(Kg)]]=0),0,1)</f>
        <v>1</v>
      </c>
    </row>
    <row r="804" spans="2:16">
      <c r="B804" s="343"/>
      <c r="C804" s="343"/>
      <c r="D804" s="343"/>
      <c r="E804" s="343"/>
      <c r="F804" s="344">
        <f>IFERROR(INDEX(Tbl_ProductList[Product Weight (g)],MATCH(Tbl_Calculator[[#This Row],[Weight Lookup]],Tbl_ProductList[Product Weight Lookup],0)),0)</f>
        <v>0</v>
      </c>
      <c r="G804" s="345"/>
      <c r="H804" s="346"/>
      <c r="I804" s="347"/>
      <c r="J80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04" s="311" t="e">
        <f ca="1">INDEX(INDIRECT("Tbl_metadata[Category Table names]"),MATCH(Tbl_Calculator[[#This Row],[Business Area]],INDIRECT("Tbl_metadata[Types]",0)))</f>
        <v>#N/A</v>
      </c>
      <c r="L804" s="311" t="e">
        <f ca="1">INDEX(INDIRECT("Tbl_metadata[FabricType Table names]"),MATCH(Tbl_Calculator[[#This Row],[Business Area]],INDIRECT("Tbl_metadata[Types]",0)))</f>
        <v>#N/A</v>
      </c>
      <c r="M80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04" s="312">
        <f>IFERROR(INDEX(Tbl_AvgPercCotton[Average % Cotton],MATCH(Tbl_Calculator[[#This Row],[% Cotton in Blend
(Estimated Cotton %)]],Tbl_AvgPercCotton[Blends],0)),0)</f>
        <v>0</v>
      </c>
      <c r="O804" s="311" t="str">
        <f>CONCATENATE(Tbl_Calculator[[#This Row],[Product Category]],"|",Tbl_Calculator[[#This Row],[Product]])</f>
        <v>|</v>
      </c>
      <c r="P804" s="310">
        <f ca="1">IF(AND(Tbl_Calculator[[#This Row],[Number 
Purchased or Sold
(Individual item)]]&gt;0,Tbl_Calculator[[#This Row],[Weight of Cotton Fibre
(Kg)]]=0),0,1)</f>
        <v>1</v>
      </c>
    </row>
    <row r="805" spans="2:16">
      <c r="B805" s="348"/>
      <c r="C805" s="348"/>
      <c r="D805" s="348"/>
      <c r="E805" s="348"/>
      <c r="F805" s="349">
        <f>IFERROR(INDEX(Tbl_ProductList[Product Weight (g)],MATCH(Tbl_Calculator[[#This Row],[Weight Lookup]],Tbl_ProductList[Product Weight Lookup],0)),0)</f>
        <v>0</v>
      </c>
      <c r="G805" s="350"/>
      <c r="H805" s="351"/>
      <c r="I805" s="352"/>
      <c r="J80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05" s="311" t="e">
        <f ca="1">INDEX(INDIRECT("Tbl_metadata[Category Table names]"),MATCH(Tbl_Calculator[[#This Row],[Business Area]],INDIRECT("Tbl_metadata[Types]",0)))</f>
        <v>#N/A</v>
      </c>
      <c r="L805" s="311" t="e">
        <f ca="1">INDEX(INDIRECT("Tbl_metadata[FabricType Table names]"),MATCH(Tbl_Calculator[[#This Row],[Business Area]],INDIRECT("Tbl_metadata[Types]",0)))</f>
        <v>#N/A</v>
      </c>
      <c r="M80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05" s="312">
        <f>IFERROR(INDEX(Tbl_AvgPercCotton[Average % Cotton],MATCH(Tbl_Calculator[[#This Row],[% Cotton in Blend
(Estimated Cotton %)]],Tbl_AvgPercCotton[Blends],0)),0)</f>
        <v>0</v>
      </c>
      <c r="O805" s="311" t="str">
        <f>CONCATENATE(Tbl_Calculator[[#This Row],[Product Category]],"|",Tbl_Calculator[[#This Row],[Product]])</f>
        <v>|</v>
      </c>
      <c r="P805" s="310">
        <f ca="1">IF(AND(Tbl_Calculator[[#This Row],[Number 
Purchased or Sold
(Individual item)]]&gt;0,Tbl_Calculator[[#This Row],[Weight of Cotton Fibre
(Kg)]]=0),0,1)</f>
        <v>1</v>
      </c>
    </row>
    <row r="806" spans="2:16">
      <c r="B806" s="343"/>
      <c r="C806" s="343"/>
      <c r="D806" s="343"/>
      <c r="E806" s="343"/>
      <c r="F806" s="344">
        <f>IFERROR(INDEX(Tbl_ProductList[Product Weight (g)],MATCH(Tbl_Calculator[[#This Row],[Weight Lookup]],Tbl_ProductList[Product Weight Lookup],0)),0)</f>
        <v>0</v>
      </c>
      <c r="G806" s="345"/>
      <c r="H806" s="346"/>
      <c r="I806" s="347"/>
      <c r="J80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06" s="311" t="e">
        <f ca="1">INDEX(INDIRECT("Tbl_metadata[Category Table names]"),MATCH(Tbl_Calculator[[#This Row],[Business Area]],INDIRECT("Tbl_metadata[Types]",0)))</f>
        <v>#N/A</v>
      </c>
      <c r="L806" s="311" t="e">
        <f ca="1">INDEX(INDIRECT("Tbl_metadata[FabricType Table names]"),MATCH(Tbl_Calculator[[#This Row],[Business Area]],INDIRECT("Tbl_metadata[Types]",0)))</f>
        <v>#N/A</v>
      </c>
      <c r="M80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06" s="312">
        <f>IFERROR(INDEX(Tbl_AvgPercCotton[Average % Cotton],MATCH(Tbl_Calculator[[#This Row],[% Cotton in Blend
(Estimated Cotton %)]],Tbl_AvgPercCotton[Blends],0)),0)</f>
        <v>0</v>
      </c>
      <c r="O806" s="311" t="str">
        <f>CONCATENATE(Tbl_Calculator[[#This Row],[Product Category]],"|",Tbl_Calculator[[#This Row],[Product]])</f>
        <v>|</v>
      </c>
      <c r="P806" s="310">
        <f ca="1">IF(AND(Tbl_Calculator[[#This Row],[Number 
Purchased or Sold
(Individual item)]]&gt;0,Tbl_Calculator[[#This Row],[Weight of Cotton Fibre
(Kg)]]=0),0,1)</f>
        <v>1</v>
      </c>
    </row>
    <row r="807" spans="2:16">
      <c r="B807" s="348"/>
      <c r="C807" s="348"/>
      <c r="D807" s="348"/>
      <c r="E807" s="348"/>
      <c r="F807" s="349">
        <f>IFERROR(INDEX(Tbl_ProductList[Product Weight (g)],MATCH(Tbl_Calculator[[#This Row],[Weight Lookup]],Tbl_ProductList[Product Weight Lookup],0)),0)</f>
        <v>0</v>
      </c>
      <c r="G807" s="350"/>
      <c r="H807" s="351"/>
      <c r="I807" s="352"/>
      <c r="J80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07" s="311" t="e">
        <f ca="1">INDEX(INDIRECT("Tbl_metadata[Category Table names]"),MATCH(Tbl_Calculator[[#This Row],[Business Area]],INDIRECT("Tbl_metadata[Types]",0)))</f>
        <v>#N/A</v>
      </c>
      <c r="L807" s="311" t="e">
        <f ca="1">INDEX(INDIRECT("Tbl_metadata[FabricType Table names]"),MATCH(Tbl_Calculator[[#This Row],[Business Area]],INDIRECT("Tbl_metadata[Types]",0)))</f>
        <v>#N/A</v>
      </c>
      <c r="M80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07" s="312">
        <f>IFERROR(INDEX(Tbl_AvgPercCotton[Average % Cotton],MATCH(Tbl_Calculator[[#This Row],[% Cotton in Blend
(Estimated Cotton %)]],Tbl_AvgPercCotton[Blends],0)),0)</f>
        <v>0</v>
      </c>
      <c r="O807" s="311" t="str">
        <f>CONCATENATE(Tbl_Calculator[[#This Row],[Product Category]],"|",Tbl_Calculator[[#This Row],[Product]])</f>
        <v>|</v>
      </c>
      <c r="P807" s="310">
        <f ca="1">IF(AND(Tbl_Calculator[[#This Row],[Number 
Purchased or Sold
(Individual item)]]&gt;0,Tbl_Calculator[[#This Row],[Weight of Cotton Fibre
(Kg)]]=0),0,1)</f>
        <v>1</v>
      </c>
    </row>
    <row r="808" spans="2:16">
      <c r="B808" s="343"/>
      <c r="C808" s="343"/>
      <c r="D808" s="343"/>
      <c r="E808" s="343"/>
      <c r="F808" s="344">
        <f>IFERROR(INDEX(Tbl_ProductList[Product Weight (g)],MATCH(Tbl_Calculator[[#This Row],[Weight Lookup]],Tbl_ProductList[Product Weight Lookup],0)),0)</f>
        <v>0</v>
      </c>
      <c r="G808" s="345"/>
      <c r="H808" s="346"/>
      <c r="I808" s="347"/>
      <c r="J80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08" s="311" t="e">
        <f ca="1">INDEX(INDIRECT("Tbl_metadata[Category Table names]"),MATCH(Tbl_Calculator[[#This Row],[Business Area]],INDIRECT("Tbl_metadata[Types]",0)))</f>
        <v>#N/A</v>
      </c>
      <c r="L808" s="311" t="e">
        <f ca="1">INDEX(INDIRECT("Tbl_metadata[FabricType Table names]"),MATCH(Tbl_Calculator[[#This Row],[Business Area]],INDIRECT("Tbl_metadata[Types]",0)))</f>
        <v>#N/A</v>
      </c>
      <c r="M80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08" s="312">
        <f>IFERROR(INDEX(Tbl_AvgPercCotton[Average % Cotton],MATCH(Tbl_Calculator[[#This Row],[% Cotton in Blend
(Estimated Cotton %)]],Tbl_AvgPercCotton[Blends],0)),0)</f>
        <v>0</v>
      </c>
      <c r="O808" s="311" t="str">
        <f>CONCATENATE(Tbl_Calculator[[#This Row],[Product Category]],"|",Tbl_Calculator[[#This Row],[Product]])</f>
        <v>|</v>
      </c>
      <c r="P808" s="310">
        <f ca="1">IF(AND(Tbl_Calculator[[#This Row],[Number 
Purchased or Sold
(Individual item)]]&gt;0,Tbl_Calculator[[#This Row],[Weight of Cotton Fibre
(Kg)]]=0),0,1)</f>
        <v>1</v>
      </c>
    </row>
    <row r="809" spans="2:16">
      <c r="B809" s="348"/>
      <c r="C809" s="348"/>
      <c r="D809" s="348"/>
      <c r="E809" s="348"/>
      <c r="F809" s="349">
        <f>IFERROR(INDEX(Tbl_ProductList[Product Weight (g)],MATCH(Tbl_Calculator[[#This Row],[Weight Lookup]],Tbl_ProductList[Product Weight Lookup],0)),0)</f>
        <v>0</v>
      </c>
      <c r="G809" s="350"/>
      <c r="H809" s="351"/>
      <c r="I809" s="352"/>
      <c r="J80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09" s="311" t="e">
        <f ca="1">INDEX(INDIRECT("Tbl_metadata[Category Table names]"),MATCH(Tbl_Calculator[[#This Row],[Business Area]],INDIRECT("Tbl_metadata[Types]",0)))</f>
        <v>#N/A</v>
      </c>
      <c r="L809" s="311" t="e">
        <f ca="1">INDEX(INDIRECT("Tbl_metadata[FabricType Table names]"),MATCH(Tbl_Calculator[[#This Row],[Business Area]],INDIRECT("Tbl_metadata[Types]",0)))</f>
        <v>#N/A</v>
      </c>
      <c r="M80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09" s="312">
        <f>IFERROR(INDEX(Tbl_AvgPercCotton[Average % Cotton],MATCH(Tbl_Calculator[[#This Row],[% Cotton in Blend
(Estimated Cotton %)]],Tbl_AvgPercCotton[Blends],0)),0)</f>
        <v>0</v>
      </c>
      <c r="O809" s="311" t="str">
        <f>CONCATENATE(Tbl_Calculator[[#This Row],[Product Category]],"|",Tbl_Calculator[[#This Row],[Product]])</f>
        <v>|</v>
      </c>
      <c r="P809" s="310">
        <f ca="1">IF(AND(Tbl_Calculator[[#This Row],[Number 
Purchased or Sold
(Individual item)]]&gt;0,Tbl_Calculator[[#This Row],[Weight of Cotton Fibre
(Kg)]]=0),0,1)</f>
        <v>1</v>
      </c>
    </row>
    <row r="810" spans="2:16">
      <c r="B810" s="343"/>
      <c r="C810" s="343"/>
      <c r="D810" s="343"/>
      <c r="E810" s="343"/>
      <c r="F810" s="344">
        <f>IFERROR(INDEX(Tbl_ProductList[Product Weight (g)],MATCH(Tbl_Calculator[[#This Row],[Weight Lookup]],Tbl_ProductList[Product Weight Lookup],0)),0)</f>
        <v>0</v>
      </c>
      <c r="G810" s="345"/>
      <c r="H810" s="346"/>
      <c r="I810" s="347"/>
      <c r="J81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10" s="311" t="e">
        <f ca="1">INDEX(INDIRECT("Tbl_metadata[Category Table names]"),MATCH(Tbl_Calculator[[#This Row],[Business Area]],INDIRECT("Tbl_metadata[Types]",0)))</f>
        <v>#N/A</v>
      </c>
      <c r="L810" s="311" t="e">
        <f ca="1">INDEX(INDIRECT("Tbl_metadata[FabricType Table names]"),MATCH(Tbl_Calculator[[#This Row],[Business Area]],INDIRECT("Tbl_metadata[Types]",0)))</f>
        <v>#N/A</v>
      </c>
      <c r="M81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10" s="312">
        <f>IFERROR(INDEX(Tbl_AvgPercCotton[Average % Cotton],MATCH(Tbl_Calculator[[#This Row],[% Cotton in Blend
(Estimated Cotton %)]],Tbl_AvgPercCotton[Blends],0)),0)</f>
        <v>0</v>
      </c>
      <c r="O810" s="311" t="str">
        <f>CONCATENATE(Tbl_Calculator[[#This Row],[Product Category]],"|",Tbl_Calculator[[#This Row],[Product]])</f>
        <v>|</v>
      </c>
      <c r="P810" s="310">
        <f ca="1">IF(AND(Tbl_Calculator[[#This Row],[Number 
Purchased or Sold
(Individual item)]]&gt;0,Tbl_Calculator[[#This Row],[Weight of Cotton Fibre
(Kg)]]=0),0,1)</f>
        <v>1</v>
      </c>
    </row>
    <row r="811" spans="2:16">
      <c r="B811" s="348"/>
      <c r="C811" s="348"/>
      <c r="D811" s="348"/>
      <c r="E811" s="348"/>
      <c r="F811" s="349">
        <f>IFERROR(INDEX(Tbl_ProductList[Product Weight (g)],MATCH(Tbl_Calculator[[#This Row],[Weight Lookup]],Tbl_ProductList[Product Weight Lookup],0)),0)</f>
        <v>0</v>
      </c>
      <c r="G811" s="350"/>
      <c r="H811" s="351"/>
      <c r="I811" s="352"/>
      <c r="J81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11" s="311" t="e">
        <f ca="1">INDEX(INDIRECT("Tbl_metadata[Category Table names]"),MATCH(Tbl_Calculator[[#This Row],[Business Area]],INDIRECT("Tbl_metadata[Types]",0)))</f>
        <v>#N/A</v>
      </c>
      <c r="L811" s="311" t="e">
        <f ca="1">INDEX(INDIRECT("Tbl_metadata[FabricType Table names]"),MATCH(Tbl_Calculator[[#This Row],[Business Area]],INDIRECT("Tbl_metadata[Types]",0)))</f>
        <v>#N/A</v>
      </c>
      <c r="M81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11" s="312">
        <f>IFERROR(INDEX(Tbl_AvgPercCotton[Average % Cotton],MATCH(Tbl_Calculator[[#This Row],[% Cotton in Blend
(Estimated Cotton %)]],Tbl_AvgPercCotton[Blends],0)),0)</f>
        <v>0</v>
      </c>
      <c r="O811" s="311" t="str">
        <f>CONCATENATE(Tbl_Calculator[[#This Row],[Product Category]],"|",Tbl_Calculator[[#This Row],[Product]])</f>
        <v>|</v>
      </c>
      <c r="P811" s="310">
        <f ca="1">IF(AND(Tbl_Calculator[[#This Row],[Number 
Purchased or Sold
(Individual item)]]&gt;0,Tbl_Calculator[[#This Row],[Weight of Cotton Fibre
(Kg)]]=0),0,1)</f>
        <v>1</v>
      </c>
    </row>
    <row r="812" spans="2:16">
      <c r="B812" s="343"/>
      <c r="C812" s="343"/>
      <c r="D812" s="343"/>
      <c r="E812" s="343"/>
      <c r="F812" s="344">
        <f>IFERROR(INDEX(Tbl_ProductList[Product Weight (g)],MATCH(Tbl_Calculator[[#This Row],[Weight Lookup]],Tbl_ProductList[Product Weight Lookup],0)),0)</f>
        <v>0</v>
      </c>
      <c r="G812" s="345"/>
      <c r="H812" s="346"/>
      <c r="I812" s="347"/>
      <c r="J81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12" s="311" t="e">
        <f ca="1">INDEX(INDIRECT("Tbl_metadata[Category Table names]"),MATCH(Tbl_Calculator[[#This Row],[Business Area]],INDIRECT("Tbl_metadata[Types]",0)))</f>
        <v>#N/A</v>
      </c>
      <c r="L812" s="311" t="e">
        <f ca="1">INDEX(INDIRECT("Tbl_metadata[FabricType Table names]"),MATCH(Tbl_Calculator[[#This Row],[Business Area]],INDIRECT("Tbl_metadata[Types]",0)))</f>
        <v>#N/A</v>
      </c>
      <c r="M81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12" s="312">
        <f>IFERROR(INDEX(Tbl_AvgPercCotton[Average % Cotton],MATCH(Tbl_Calculator[[#This Row],[% Cotton in Blend
(Estimated Cotton %)]],Tbl_AvgPercCotton[Blends],0)),0)</f>
        <v>0</v>
      </c>
      <c r="O812" s="311" t="str">
        <f>CONCATENATE(Tbl_Calculator[[#This Row],[Product Category]],"|",Tbl_Calculator[[#This Row],[Product]])</f>
        <v>|</v>
      </c>
      <c r="P812" s="310">
        <f ca="1">IF(AND(Tbl_Calculator[[#This Row],[Number 
Purchased or Sold
(Individual item)]]&gt;0,Tbl_Calculator[[#This Row],[Weight of Cotton Fibre
(Kg)]]=0),0,1)</f>
        <v>1</v>
      </c>
    </row>
    <row r="813" spans="2:16">
      <c r="B813" s="348"/>
      <c r="C813" s="348"/>
      <c r="D813" s="348"/>
      <c r="E813" s="348"/>
      <c r="F813" s="349">
        <f>IFERROR(INDEX(Tbl_ProductList[Product Weight (g)],MATCH(Tbl_Calculator[[#This Row],[Weight Lookup]],Tbl_ProductList[Product Weight Lookup],0)),0)</f>
        <v>0</v>
      </c>
      <c r="G813" s="350"/>
      <c r="H813" s="351"/>
      <c r="I813" s="352"/>
      <c r="J81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13" s="311" t="e">
        <f ca="1">INDEX(INDIRECT("Tbl_metadata[Category Table names]"),MATCH(Tbl_Calculator[[#This Row],[Business Area]],INDIRECT("Tbl_metadata[Types]",0)))</f>
        <v>#N/A</v>
      </c>
      <c r="L813" s="311" t="e">
        <f ca="1">INDEX(INDIRECT("Tbl_metadata[FabricType Table names]"),MATCH(Tbl_Calculator[[#This Row],[Business Area]],INDIRECT("Tbl_metadata[Types]",0)))</f>
        <v>#N/A</v>
      </c>
      <c r="M81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13" s="312">
        <f>IFERROR(INDEX(Tbl_AvgPercCotton[Average % Cotton],MATCH(Tbl_Calculator[[#This Row],[% Cotton in Blend
(Estimated Cotton %)]],Tbl_AvgPercCotton[Blends],0)),0)</f>
        <v>0</v>
      </c>
      <c r="O813" s="311" t="str">
        <f>CONCATENATE(Tbl_Calculator[[#This Row],[Product Category]],"|",Tbl_Calculator[[#This Row],[Product]])</f>
        <v>|</v>
      </c>
      <c r="P813" s="310">
        <f ca="1">IF(AND(Tbl_Calculator[[#This Row],[Number 
Purchased or Sold
(Individual item)]]&gt;0,Tbl_Calculator[[#This Row],[Weight of Cotton Fibre
(Kg)]]=0),0,1)</f>
        <v>1</v>
      </c>
    </row>
    <row r="814" spans="2:16">
      <c r="B814" s="343"/>
      <c r="C814" s="343"/>
      <c r="D814" s="343"/>
      <c r="E814" s="343"/>
      <c r="F814" s="344">
        <f>IFERROR(INDEX(Tbl_ProductList[Product Weight (g)],MATCH(Tbl_Calculator[[#This Row],[Weight Lookup]],Tbl_ProductList[Product Weight Lookup],0)),0)</f>
        <v>0</v>
      </c>
      <c r="G814" s="345"/>
      <c r="H814" s="346"/>
      <c r="I814" s="347"/>
      <c r="J81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14" s="311" t="e">
        <f ca="1">INDEX(INDIRECT("Tbl_metadata[Category Table names]"),MATCH(Tbl_Calculator[[#This Row],[Business Area]],INDIRECT("Tbl_metadata[Types]",0)))</f>
        <v>#N/A</v>
      </c>
      <c r="L814" s="311" t="e">
        <f ca="1">INDEX(INDIRECT("Tbl_metadata[FabricType Table names]"),MATCH(Tbl_Calculator[[#This Row],[Business Area]],INDIRECT("Tbl_metadata[Types]",0)))</f>
        <v>#N/A</v>
      </c>
      <c r="M81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14" s="312">
        <f>IFERROR(INDEX(Tbl_AvgPercCotton[Average % Cotton],MATCH(Tbl_Calculator[[#This Row],[% Cotton in Blend
(Estimated Cotton %)]],Tbl_AvgPercCotton[Blends],0)),0)</f>
        <v>0</v>
      </c>
      <c r="O814" s="311" t="str">
        <f>CONCATENATE(Tbl_Calculator[[#This Row],[Product Category]],"|",Tbl_Calculator[[#This Row],[Product]])</f>
        <v>|</v>
      </c>
      <c r="P814" s="310">
        <f ca="1">IF(AND(Tbl_Calculator[[#This Row],[Number 
Purchased or Sold
(Individual item)]]&gt;0,Tbl_Calculator[[#This Row],[Weight of Cotton Fibre
(Kg)]]=0),0,1)</f>
        <v>1</v>
      </c>
    </row>
    <row r="815" spans="2:16">
      <c r="B815" s="348"/>
      <c r="C815" s="348"/>
      <c r="D815" s="348"/>
      <c r="E815" s="348"/>
      <c r="F815" s="349">
        <f>IFERROR(INDEX(Tbl_ProductList[Product Weight (g)],MATCH(Tbl_Calculator[[#This Row],[Weight Lookup]],Tbl_ProductList[Product Weight Lookup],0)),0)</f>
        <v>0</v>
      </c>
      <c r="G815" s="350"/>
      <c r="H815" s="351"/>
      <c r="I815" s="352"/>
      <c r="J81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15" s="311" t="e">
        <f ca="1">INDEX(INDIRECT("Tbl_metadata[Category Table names]"),MATCH(Tbl_Calculator[[#This Row],[Business Area]],INDIRECT("Tbl_metadata[Types]",0)))</f>
        <v>#N/A</v>
      </c>
      <c r="L815" s="311" t="e">
        <f ca="1">INDEX(INDIRECT("Tbl_metadata[FabricType Table names]"),MATCH(Tbl_Calculator[[#This Row],[Business Area]],INDIRECT("Tbl_metadata[Types]",0)))</f>
        <v>#N/A</v>
      </c>
      <c r="M81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15" s="312">
        <f>IFERROR(INDEX(Tbl_AvgPercCotton[Average % Cotton],MATCH(Tbl_Calculator[[#This Row],[% Cotton in Blend
(Estimated Cotton %)]],Tbl_AvgPercCotton[Blends],0)),0)</f>
        <v>0</v>
      </c>
      <c r="O815" s="311" t="str">
        <f>CONCATENATE(Tbl_Calculator[[#This Row],[Product Category]],"|",Tbl_Calculator[[#This Row],[Product]])</f>
        <v>|</v>
      </c>
      <c r="P815" s="310">
        <f ca="1">IF(AND(Tbl_Calculator[[#This Row],[Number 
Purchased or Sold
(Individual item)]]&gt;0,Tbl_Calculator[[#This Row],[Weight of Cotton Fibre
(Kg)]]=0),0,1)</f>
        <v>1</v>
      </c>
    </row>
    <row r="816" spans="2:16">
      <c r="B816" s="343"/>
      <c r="C816" s="343"/>
      <c r="D816" s="343"/>
      <c r="E816" s="343"/>
      <c r="F816" s="344">
        <f>IFERROR(INDEX(Tbl_ProductList[Product Weight (g)],MATCH(Tbl_Calculator[[#This Row],[Weight Lookup]],Tbl_ProductList[Product Weight Lookup],0)),0)</f>
        <v>0</v>
      </c>
      <c r="G816" s="345"/>
      <c r="H816" s="346"/>
      <c r="I816" s="347"/>
      <c r="J81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16" s="311" t="e">
        <f ca="1">INDEX(INDIRECT("Tbl_metadata[Category Table names]"),MATCH(Tbl_Calculator[[#This Row],[Business Area]],INDIRECT("Tbl_metadata[Types]",0)))</f>
        <v>#N/A</v>
      </c>
      <c r="L816" s="311" t="e">
        <f ca="1">INDEX(INDIRECT("Tbl_metadata[FabricType Table names]"),MATCH(Tbl_Calculator[[#This Row],[Business Area]],INDIRECT("Tbl_metadata[Types]",0)))</f>
        <v>#N/A</v>
      </c>
      <c r="M81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16" s="312">
        <f>IFERROR(INDEX(Tbl_AvgPercCotton[Average % Cotton],MATCH(Tbl_Calculator[[#This Row],[% Cotton in Blend
(Estimated Cotton %)]],Tbl_AvgPercCotton[Blends],0)),0)</f>
        <v>0</v>
      </c>
      <c r="O816" s="311" t="str">
        <f>CONCATENATE(Tbl_Calculator[[#This Row],[Product Category]],"|",Tbl_Calculator[[#This Row],[Product]])</f>
        <v>|</v>
      </c>
      <c r="P816" s="310">
        <f ca="1">IF(AND(Tbl_Calculator[[#This Row],[Number 
Purchased or Sold
(Individual item)]]&gt;0,Tbl_Calculator[[#This Row],[Weight of Cotton Fibre
(Kg)]]=0),0,1)</f>
        <v>1</v>
      </c>
    </row>
    <row r="817" spans="2:16">
      <c r="B817" s="348"/>
      <c r="C817" s="348"/>
      <c r="D817" s="348"/>
      <c r="E817" s="348"/>
      <c r="F817" s="349">
        <f>IFERROR(INDEX(Tbl_ProductList[Product Weight (g)],MATCH(Tbl_Calculator[[#This Row],[Weight Lookup]],Tbl_ProductList[Product Weight Lookup],0)),0)</f>
        <v>0</v>
      </c>
      <c r="G817" s="350"/>
      <c r="H817" s="351"/>
      <c r="I817" s="352"/>
      <c r="J81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17" s="311" t="e">
        <f ca="1">INDEX(INDIRECT("Tbl_metadata[Category Table names]"),MATCH(Tbl_Calculator[[#This Row],[Business Area]],INDIRECT("Tbl_metadata[Types]",0)))</f>
        <v>#N/A</v>
      </c>
      <c r="L817" s="311" t="e">
        <f ca="1">INDEX(INDIRECT("Tbl_metadata[FabricType Table names]"),MATCH(Tbl_Calculator[[#This Row],[Business Area]],INDIRECT("Tbl_metadata[Types]",0)))</f>
        <v>#N/A</v>
      </c>
      <c r="M81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17" s="312">
        <f>IFERROR(INDEX(Tbl_AvgPercCotton[Average % Cotton],MATCH(Tbl_Calculator[[#This Row],[% Cotton in Blend
(Estimated Cotton %)]],Tbl_AvgPercCotton[Blends],0)),0)</f>
        <v>0</v>
      </c>
      <c r="O817" s="311" t="str">
        <f>CONCATENATE(Tbl_Calculator[[#This Row],[Product Category]],"|",Tbl_Calculator[[#This Row],[Product]])</f>
        <v>|</v>
      </c>
      <c r="P817" s="310">
        <f ca="1">IF(AND(Tbl_Calculator[[#This Row],[Number 
Purchased or Sold
(Individual item)]]&gt;0,Tbl_Calculator[[#This Row],[Weight of Cotton Fibre
(Kg)]]=0),0,1)</f>
        <v>1</v>
      </c>
    </row>
    <row r="818" spans="2:16">
      <c r="B818" s="343"/>
      <c r="C818" s="343"/>
      <c r="D818" s="343"/>
      <c r="E818" s="343"/>
      <c r="F818" s="344">
        <f>IFERROR(INDEX(Tbl_ProductList[Product Weight (g)],MATCH(Tbl_Calculator[[#This Row],[Weight Lookup]],Tbl_ProductList[Product Weight Lookup],0)),0)</f>
        <v>0</v>
      </c>
      <c r="G818" s="345"/>
      <c r="H818" s="346"/>
      <c r="I818" s="347"/>
      <c r="J81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18" s="311" t="e">
        <f ca="1">INDEX(INDIRECT("Tbl_metadata[Category Table names]"),MATCH(Tbl_Calculator[[#This Row],[Business Area]],INDIRECT("Tbl_metadata[Types]",0)))</f>
        <v>#N/A</v>
      </c>
      <c r="L818" s="311" t="e">
        <f ca="1">INDEX(INDIRECT("Tbl_metadata[FabricType Table names]"),MATCH(Tbl_Calculator[[#This Row],[Business Area]],INDIRECT("Tbl_metadata[Types]",0)))</f>
        <v>#N/A</v>
      </c>
      <c r="M81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18" s="312">
        <f>IFERROR(INDEX(Tbl_AvgPercCotton[Average % Cotton],MATCH(Tbl_Calculator[[#This Row],[% Cotton in Blend
(Estimated Cotton %)]],Tbl_AvgPercCotton[Blends],0)),0)</f>
        <v>0</v>
      </c>
      <c r="O818" s="311" t="str">
        <f>CONCATENATE(Tbl_Calculator[[#This Row],[Product Category]],"|",Tbl_Calculator[[#This Row],[Product]])</f>
        <v>|</v>
      </c>
      <c r="P818" s="310">
        <f ca="1">IF(AND(Tbl_Calculator[[#This Row],[Number 
Purchased or Sold
(Individual item)]]&gt;0,Tbl_Calculator[[#This Row],[Weight of Cotton Fibre
(Kg)]]=0),0,1)</f>
        <v>1</v>
      </c>
    </row>
    <row r="819" spans="2:16">
      <c r="B819" s="348"/>
      <c r="C819" s="348"/>
      <c r="D819" s="348"/>
      <c r="E819" s="348"/>
      <c r="F819" s="349">
        <f>IFERROR(INDEX(Tbl_ProductList[Product Weight (g)],MATCH(Tbl_Calculator[[#This Row],[Weight Lookup]],Tbl_ProductList[Product Weight Lookup],0)),0)</f>
        <v>0</v>
      </c>
      <c r="G819" s="350"/>
      <c r="H819" s="351"/>
      <c r="I819" s="352"/>
      <c r="J81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19" s="311" t="e">
        <f ca="1">INDEX(INDIRECT("Tbl_metadata[Category Table names]"),MATCH(Tbl_Calculator[[#This Row],[Business Area]],INDIRECT("Tbl_metadata[Types]",0)))</f>
        <v>#N/A</v>
      </c>
      <c r="L819" s="311" t="e">
        <f ca="1">INDEX(INDIRECT("Tbl_metadata[FabricType Table names]"),MATCH(Tbl_Calculator[[#This Row],[Business Area]],INDIRECT("Tbl_metadata[Types]",0)))</f>
        <v>#N/A</v>
      </c>
      <c r="M81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19" s="312">
        <f>IFERROR(INDEX(Tbl_AvgPercCotton[Average % Cotton],MATCH(Tbl_Calculator[[#This Row],[% Cotton in Blend
(Estimated Cotton %)]],Tbl_AvgPercCotton[Blends],0)),0)</f>
        <v>0</v>
      </c>
      <c r="O819" s="311" t="str">
        <f>CONCATENATE(Tbl_Calculator[[#This Row],[Product Category]],"|",Tbl_Calculator[[#This Row],[Product]])</f>
        <v>|</v>
      </c>
      <c r="P819" s="310">
        <f ca="1">IF(AND(Tbl_Calculator[[#This Row],[Number 
Purchased or Sold
(Individual item)]]&gt;0,Tbl_Calculator[[#This Row],[Weight of Cotton Fibre
(Kg)]]=0),0,1)</f>
        <v>1</v>
      </c>
    </row>
    <row r="820" spans="2:16">
      <c r="B820" s="343"/>
      <c r="C820" s="343"/>
      <c r="D820" s="343"/>
      <c r="E820" s="343"/>
      <c r="F820" s="344">
        <f>IFERROR(INDEX(Tbl_ProductList[Product Weight (g)],MATCH(Tbl_Calculator[[#This Row],[Weight Lookup]],Tbl_ProductList[Product Weight Lookup],0)),0)</f>
        <v>0</v>
      </c>
      <c r="G820" s="345"/>
      <c r="H820" s="346"/>
      <c r="I820" s="347"/>
      <c r="J82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20" s="311" t="e">
        <f ca="1">INDEX(INDIRECT("Tbl_metadata[Category Table names]"),MATCH(Tbl_Calculator[[#This Row],[Business Area]],INDIRECT("Tbl_metadata[Types]",0)))</f>
        <v>#N/A</v>
      </c>
      <c r="L820" s="311" t="e">
        <f ca="1">INDEX(INDIRECT("Tbl_metadata[FabricType Table names]"),MATCH(Tbl_Calculator[[#This Row],[Business Area]],INDIRECT("Tbl_metadata[Types]",0)))</f>
        <v>#N/A</v>
      </c>
      <c r="M82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20" s="312">
        <f>IFERROR(INDEX(Tbl_AvgPercCotton[Average % Cotton],MATCH(Tbl_Calculator[[#This Row],[% Cotton in Blend
(Estimated Cotton %)]],Tbl_AvgPercCotton[Blends],0)),0)</f>
        <v>0</v>
      </c>
      <c r="O820" s="311" t="str">
        <f>CONCATENATE(Tbl_Calculator[[#This Row],[Product Category]],"|",Tbl_Calculator[[#This Row],[Product]])</f>
        <v>|</v>
      </c>
      <c r="P820" s="310">
        <f ca="1">IF(AND(Tbl_Calculator[[#This Row],[Number 
Purchased or Sold
(Individual item)]]&gt;0,Tbl_Calculator[[#This Row],[Weight of Cotton Fibre
(Kg)]]=0),0,1)</f>
        <v>1</v>
      </c>
    </row>
    <row r="821" spans="2:16">
      <c r="B821" s="348"/>
      <c r="C821" s="348"/>
      <c r="D821" s="348"/>
      <c r="E821" s="348"/>
      <c r="F821" s="349">
        <f>IFERROR(INDEX(Tbl_ProductList[Product Weight (g)],MATCH(Tbl_Calculator[[#This Row],[Weight Lookup]],Tbl_ProductList[Product Weight Lookup],0)),0)</f>
        <v>0</v>
      </c>
      <c r="G821" s="350"/>
      <c r="H821" s="351"/>
      <c r="I821" s="352"/>
      <c r="J82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21" s="311" t="e">
        <f ca="1">INDEX(INDIRECT("Tbl_metadata[Category Table names]"),MATCH(Tbl_Calculator[[#This Row],[Business Area]],INDIRECT("Tbl_metadata[Types]",0)))</f>
        <v>#N/A</v>
      </c>
      <c r="L821" s="311" t="e">
        <f ca="1">INDEX(INDIRECT("Tbl_metadata[FabricType Table names]"),MATCH(Tbl_Calculator[[#This Row],[Business Area]],INDIRECT("Tbl_metadata[Types]",0)))</f>
        <v>#N/A</v>
      </c>
      <c r="M82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21" s="312">
        <f>IFERROR(INDEX(Tbl_AvgPercCotton[Average % Cotton],MATCH(Tbl_Calculator[[#This Row],[% Cotton in Blend
(Estimated Cotton %)]],Tbl_AvgPercCotton[Blends],0)),0)</f>
        <v>0</v>
      </c>
      <c r="O821" s="311" t="str">
        <f>CONCATENATE(Tbl_Calculator[[#This Row],[Product Category]],"|",Tbl_Calculator[[#This Row],[Product]])</f>
        <v>|</v>
      </c>
      <c r="P821" s="310">
        <f ca="1">IF(AND(Tbl_Calculator[[#This Row],[Number 
Purchased or Sold
(Individual item)]]&gt;0,Tbl_Calculator[[#This Row],[Weight of Cotton Fibre
(Kg)]]=0),0,1)</f>
        <v>1</v>
      </c>
    </row>
    <row r="822" spans="2:16">
      <c r="B822" s="343"/>
      <c r="C822" s="343"/>
      <c r="D822" s="343"/>
      <c r="E822" s="343"/>
      <c r="F822" s="344">
        <f>IFERROR(INDEX(Tbl_ProductList[Product Weight (g)],MATCH(Tbl_Calculator[[#This Row],[Weight Lookup]],Tbl_ProductList[Product Weight Lookup],0)),0)</f>
        <v>0</v>
      </c>
      <c r="G822" s="345"/>
      <c r="H822" s="346"/>
      <c r="I822" s="347"/>
      <c r="J82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22" s="311" t="e">
        <f ca="1">INDEX(INDIRECT("Tbl_metadata[Category Table names]"),MATCH(Tbl_Calculator[[#This Row],[Business Area]],INDIRECT("Tbl_metadata[Types]",0)))</f>
        <v>#N/A</v>
      </c>
      <c r="L822" s="311" t="e">
        <f ca="1">INDEX(INDIRECT("Tbl_metadata[FabricType Table names]"),MATCH(Tbl_Calculator[[#This Row],[Business Area]],INDIRECT("Tbl_metadata[Types]",0)))</f>
        <v>#N/A</v>
      </c>
      <c r="M82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22" s="312">
        <f>IFERROR(INDEX(Tbl_AvgPercCotton[Average % Cotton],MATCH(Tbl_Calculator[[#This Row],[% Cotton in Blend
(Estimated Cotton %)]],Tbl_AvgPercCotton[Blends],0)),0)</f>
        <v>0</v>
      </c>
      <c r="O822" s="311" t="str">
        <f>CONCATENATE(Tbl_Calculator[[#This Row],[Product Category]],"|",Tbl_Calculator[[#This Row],[Product]])</f>
        <v>|</v>
      </c>
      <c r="P822" s="310">
        <f ca="1">IF(AND(Tbl_Calculator[[#This Row],[Number 
Purchased or Sold
(Individual item)]]&gt;0,Tbl_Calculator[[#This Row],[Weight of Cotton Fibre
(Kg)]]=0),0,1)</f>
        <v>1</v>
      </c>
    </row>
    <row r="823" spans="2:16">
      <c r="B823" s="348"/>
      <c r="C823" s="348"/>
      <c r="D823" s="348"/>
      <c r="E823" s="348"/>
      <c r="F823" s="349">
        <f>IFERROR(INDEX(Tbl_ProductList[Product Weight (g)],MATCH(Tbl_Calculator[[#This Row],[Weight Lookup]],Tbl_ProductList[Product Weight Lookup],0)),0)</f>
        <v>0</v>
      </c>
      <c r="G823" s="350"/>
      <c r="H823" s="351"/>
      <c r="I823" s="352"/>
      <c r="J82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23" s="311" t="e">
        <f ca="1">INDEX(INDIRECT("Tbl_metadata[Category Table names]"),MATCH(Tbl_Calculator[[#This Row],[Business Area]],INDIRECT("Tbl_metadata[Types]",0)))</f>
        <v>#N/A</v>
      </c>
      <c r="L823" s="311" t="e">
        <f ca="1">INDEX(INDIRECT("Tbl_metadata[FabricType Table names]"),MATCH(Tbl_Calculator[[#This Row],[Business Area]],INDIRECT("Tbl_metadata[Types]",0)))</f>
        <v>#N/A</v>
      </c>
      <c r="M82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23" s="312">
        <f>IFERROR(INDEX(Tbl_AvgPercCotton[Average % Cotton],MATCH(Tbl_Calculator[[#This Row],[% Cotton in Blend
(Estimated Cotton %)]],Tbl_AvgPercCotton[Blends],0)),0)</f>
        <v>0</v>
      </c>
      <c r="O823" s="311" t="str">
        <f>CONCATENATE(Tbl_Calculator[[#This Row],[Product Category]],"|",Tbl_Calculator[[#This Row],[Product]])</f>
        <v>|</v>
      </c>
      <c r="P823" s="310">
        <f ca="1">IF(AND(Tbl_Calculator[[#This Row],[Number 
Purchased or Sold
(Individual item)]]&gt;0,Tbl_Calculator[[#This Row],[Weight of Cotton Fibre
(Kg)]]=0),0,1)</f>
        <v>1</v>
      </c>
    </row>
    <row r="824" spans="2:16">
      <c r="B824" s="343"/>
      <c r="C824" s="343"/>
      <c r="D824" s="343"/>
      <c r="E824" s="343"/>
      <c r="F824" s="344">
        <f>IFERROR(INDEX(Tbl_ProductList[Product Weight (g)],MATCH(Tbl_Calculator[[#This Row],[Weight Lookup]],Tbl_ProductList[Product Weight Lookup],0)),0)</f>
        <v>0</v>
      </c>
      <c r="G824" s="345"/>
      <c r="H824" s="346"/>
      <c r="I824" s="347"/>
      <c r="J82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24" s="311" t="e">
        <f ca="1">INDEX(INDIRECT("Tbl_metadata[Category Table names]"),MATCH(Tbl_Calculator[[#This Row],[Business Area]],INDIRECT("Tbl_metadata[Types]",0)))</f>
        <v>#N/A</v>
      </c>
      <c r="L824" s="311" t="e">
        <f ca="1">INDEX(INDIRECT("Tbl_metadata[FabricType Table names]"),MATCH(Tbl_Calculator[[#This Row],[Business Area]],INDIRECT("Tbl_metadata[Types]",0)))</f>
        <v>#N/A</v>
      </c>
      <c r="M82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24" s="312">
        <f>IFERROR(INDEX(Tbl_AvgPercCotton[Average % Cotton],MATCH(Tbl_Calculator[[#This Row],[% Cotton in Blend
(Estimated Cotton %)]],Tbl_AvgPercCotton[Blends],0)),0)</f>
        <v>0</v>
      </c>
      <c r="O824" s="311" t="str">
        <f>CONCATENATE(Tbl_Calculator[[#This Row],[Product Category]],"|",Tbl_Calculator[[#This Row],[Product]])</f>
        <v>|</v>
      </c>
      <c r="P824" s="310">
        <f ca="1">IF(AND(Tbl_Calculator[[#This Row],[Number 
Purchased or Sold
(Individual item)]]&gt;0,Tbl_Calculator[[#This Row],[Weight of Cotton Fibre
(Kg)]]=0),0,1)</f>
        <v>1</v>
      </c>
    </row>
    <row r="825" spans="2:16">
      <c r="B825" s="348"/>
      <c r="C825" s="348"/>
      <c r="D825" s="348"/>
      <c r="E825" s="348"/>
      <c r="F825" s="349">
        <f>IFERROR(INDEX(Tbl_ProductList[Product Weight (g)],MATCH(Tbl_Calculator[[#This Row],[Weight Lookup]],Tbl_ProductList[Product Weight Lookup],0)),0)</f>
        <v>0</v>
      </c>
      <c r="G825" s="350"/>
      <c r="H825" s="351"/>
      <c r="I825" s="352"/>
      <c r="J82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25" s="311" t="e">
        <f ca="1">INDEX(INDIRECT("Tbl_metadata[Category Table names]"),MATCH(Tbl_Calculator[[#This Row],[Business Area]],INDIRECT("Tbl_metadata[Types]",0)))</f>
        <v>#N/A</v>
      </c>
      <c r="L825" s="311" t="e">
        <f ca="1">INDEX(INDIRECT("Tbl_metadata[FabricType Table names]"),MATCH(Tbl_Calculator[[#This Row],[Business Area]],INDIRECT("Tbl_metadata[Types]",0)))</f>
        <v>#N/A</v>
      </c>
      <c r="M82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25" s="312">
        <f>IFERROR(INDEX(Tbl_AvgPercCotton[Average % Cotton],MATCH(Tbl_Calculator[[#This Row],[% Cotton in Blend
(Estimated Cotton %)]],Tbl_AvgPercCotton[Blends],0)),0)</f>
        <v>0</v>
      </c>
      <c r="O825" s="311" t="str">
        <f>CONCATENATE(Tbl_Calculator[[#This Row],[Product Category]],"|",Tbl_Calculator[[#This Row],[Product]])</f>
        <v>|</v>
      </c>
      <c r="P825" s="310">
        <f ca="1">IF(AND(Tbl_Calculator[[#This Row],[Number 
Purchased or Sold
(Individual item)]]&gt;0,Tbl_Calculator[[#This Row],[Weight of Cotton Fibre
(Kg)]]=0),0,1)</f>
        <v>1</v>
      </c>
    </row>
    <row r="826" spans="2:16">
      <c r="B826" s="343"/>
      <c r="C826" s="343"/>
      <c r="D826" s="343"/>
      <c r="E826" s="343"/>
      <c r="F826" s="344">
        <f>IFERROR(INDEX(Tbl_ProductList[Product Weight (g)],MATCH(Tbl_Calculator[[#This Row],[Weight Lookup]],Tbl_ProductList[Product Weight Lookup],0)),0)</f>
        <v>0</v>
      </c>
      <c r="G826" s="345"/>
      <c r="H826" s="346"/>
      <c r="I826" s="347"/>
      <c r="J82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26" s="311" t="e">
        <f ca="1">INDEX(INDIRECT("Tbl_metadata[Category Table names]"),MATCH(Tbl_Calculator[[#This Row],[Business Area]],INDIRECT("Tbl_metadata[Types]",0)))</f>
        <v>#N/A</v>
      </c>
      <c r="L826" s="311" t="e">
        <f ca="1">INDEX(INDIRECT("Tbl_metadata[FabricType Table names]"),MATCH(Tbl_Calculator[[#This Row],[Business Area]],INDIRECT("Tbl_metadata[Types]",0)))</f>
        <v>#N/A</v>
      </c>
      <c r="M82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26" s="312">
        <f>IFERROR(INDEX(Tbl_AvgPercCotton[Average % Cotton],MATCH(Tbl_Calculator[[#This Row],[% Cotton in Blend
(Estimated Cotton %)]],Tbl_AvgPercCotton[Blends],0)),0)</f>
        <v>0</v>
      </c>
      <c r="O826" s="311" t="str">
        <f>CONCATENATE(Tbl_Calculator[[#This Row],[Product Category]],"|",Tbl_Calculator[[#This Row],[Product]])</f>
        <v>|</v>
      </c>
      <c r="P826" s="310">
        <f ca="1">IF(AND(Tbl_Calculator[[#This Row],[Number 
Purchased or Sold
(Individual item)]]&gt;0,Tbl_Calculator[[#This Row],[Weight of Cotton Fibre
(Kg)]]=0),0,1)</f>
        <v>1</v>
      </c>
    </row>
    <row r="827" spans="2:16">
      <c r="B827" s="348"/>
      <c r="C827" s="348"/>
      <c r="D827" s="348"/>
      <c r="E827" s="348"/>
      <c r="F827" s="349">
        <f>IFERROR(INDEX(Tbl_ProductList[Product Weight (g)],MATCH(Tbl_Calculator[[#This Row],[Weight Lookup]],Tbl_ProductList[Product Weight Lookup],0)),0)</f>
        <v>0</v>
      </c>
      <c r="G827" s="350"/>
      <c r="H827" s="351"/>
      <c r="I827" s="352"/>
      <c r="J82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27" s="311" t="e">
        <f ca="1">INDEX(INDIRECT("Tbl_metadata[Category Table names]"),MATCH(Tbl_Calculator[[#This Row],[Business Area]],INDIRECT("Tbl_metadata[Types]",0)))</f>
        <v>#N/A</v>
      </c>
      <c r="L827" s="311" t="e">
        <f ca="1">INDEX(INDIRECT("Tbl_metadata[FabricType Table names]"),MATCH(Tbl_Calculator[[#This Row],[Business Area]],INDIRECT("Tbl_metadata[Types]",0)))</f>
        <v>#N/A</v>
      </c>
      <c r="M82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27" s="312">
        <f>IFERROR(INDEX(Tbl_AvgPercCotton[Average % Cotton],MATCH(Tbl_Calculator[[#This Row],[% Cotton in Blend
(Estimated Cotton %)]],Tbl_AvgPercCotton[Blends],0)),0)</f>
        <v>0</v>
      </c>
      <c r="O827" s="311" t="str">
        <f>CONCATENATE(Tbl_Calculator[[#This Row],[Product Category]],"|",Tbl_Calculator[[#This Row],[Product]])</f>
        <v>|</v>
      </c>
      <c r="P827" s="310">
        <f ca="1">IF(AND(Tbl_Calculator[[#This Row],[Number 
Purchased or Sold
(Individual item)]]&gt;0,Tbl_Calculator[[#This Row],[Weight of Cotton Fibre
(Kg)]]=0),0,1)</f>
        <v>1</v>
      </c>
    </row>
    <row r="828" spans="2:16">
      <c r="B828" s="343"/>
      <c r="C828" s="343"/>
      <c r="D828" s="343"/>
      <c r="E828" s="343"/>
      <c r="F828" s="344">
        <f>IFERROR(INDEX(Tbl_ProductList[Product Weight (g)],MATCH(Tbl_Calculator[[#This Row],[Weight Lookup]],Tbl_ProductList[Product Weight Lookup],0)),0)</f>
        <v>0</v>
      </c>
      <c r="G828" s="345"/>
      <c r="H828" s="346"/>
      <c r="I828" s="347"/>
      <c r="J82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28" s="311" t="e">
        <f ca="1">INDEX(INDIRECT("Tbl_metadata[Category Table names]"),MATCH(Tbl_Calculator[[#This Row],[Business Area]],INDIRECT("Tbl_metadata[Types]",0)))</f>
        <v>#N/A</v>
      </c>
      <c r="L828" s="311" t="e">
        <f ca="1">INDEX(INDIRECT("Tbl_metadata[FabricType Table names]"),MATCH(Tbl_Calculator[[#This Row],[Business Area]],INDIRECT("Tbl_metadata[Types]",0)))</f>
        <v>#N/A</v>
      </c>
      <c r="M82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28" s="312">
        <f>IFERROR(INDEX(Tbl_AvgPercCotton[Average % Cotton],MATCH(Tbl_Calculator[[#This Row],[% Cotton in Blend
(Estimated Cotton %)]],Tbl_AvgPercCotton[Blends],0)),0)</f>
        <v>0</v>
      </c>
      <c r="O828" s="311" t="str">
        <f>CONCATENATE(Tbl_Calculator[[#This Row],[Product Category]],"|",Tbl_Calculator[[#This Row],[Product]])</f>
        <v>|</v>
      </c>
      <c r="P828" s="310">
        <f ca="1">IF(AND(Tbl_Calculator[[#This Row],[Number 
Purchased or Sold
(Individual item)]]&gt;0,Tbl_Calculator[[#This Row],[Weight of Cotton Fibre
(Kg)]]=0),0,1)</f>
        <v>1</v>
      </c>
    </row>
    <row r="829" spans="2:16">
      <c r="B829" s="348"/>
      <c r="C829" s="348"/>
      <c r="D829" s="348"/>
      <c r="E829" s="348"/>
      <c r="F829" s="349">
        <f>IFERROR(INDEX(Tbl_ProductList[Product Weight (g)],MATCH(Tbl_Calculator[[#This Row],[Weight Lookup]],Tbl_ProductList[Product Weight Lookup],0)),0)</f>
        <v>0</v>
      </c>
      <c r="G829" s="350"/>
      <c r="H829" s="351"/>
      <c r="I829" s="352"/>
      <c r="J82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29" s="311" t="e">
        <f ca="1">INDEX(INDIRECT("Tbl_metadata[Category Table names]"),MATCH(Tbl_Calculator[[#This Row],[Business Area]],INDIRECT("Tbl_metadata[Types]",0)))</f>
        <v>#N/A</v>
      </c>
      <c r="L829" s="311" t="e">
        <f ca="1">INDEX(INDIRECT("Tbl_metadata[FabricType Table names]"),MATCH(Tbl_Calculator[[#This Row],[Business Area]],INDIRECT("Tbl_metadata[Types]",0)))</f>
        <v>#N/A</v>
      </c>
      <c r="M82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29" s="312">
        <f>IFERROR(INDEX(Tbl_AvgPercCotton[Average % Cotton],MATCH(Tbl_Calculator[[#This Row],[% Cotton in Blend
(Estimated Cotton %)]],Tbl_AvgPercCotton[Blends],0)),0)</f>
        <v>0</v>
      </c>
      <c r="O829" s="311" t="str">
        <f>CONCATENATE(Tbl_Calculator[[#This Row],[Product Category]],"|",Tbl_Calculator[[#This Row],[Product]])</f>
        <v>|</v>
      </c>
      <c r="P829" s="310">
        <f ca="1">IF(AND(Tbl_Calculator[[#This Row],[Number 
Purchased or Sold
(Individual item)]]&gt;0,Tbl_Calculator[[#This Row],[Weight of Cotton Fibre
(Kg)]]=0),0,1)</f>
        <v>1</v>
      </c>
    </row>
    <row r="830" spans="2:16">
      <c r="B830" s="343"/>
      <c r="C830" s="343"/>
      <c r="D830" s="343"/>
      <c r="E830" s="343"/>
      <c r="F830" s="344">
        <f>IFERROR(INDEX(Tbl_ProductList[Product Weight (g)],MATCH(Tbl_Calculator[[#This Row],[Weight Lookup]],Tbl_ProductList[Product Weight Lookup],0)),0)</f>
        <v>0</v>
      </c>
      <c r="G830" s="345"/>
      <c r="H830" s="346"/>
      <c r="I830" s="347"/>
      <c r="J83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30" s="311" t="e">
        <f ca="1">INDEX(INDIRECT("Tbl_metadata[Category Table names]"),MATCH(Tbl_Calculator[[#This Row],[Business Area]],INDIRECT("Tbl_metadata[Types]",0)))</f>
        <v>#N/A</v>
      </c>
      <c r="L830" s="311" t="e">
        <f ca="1">INDEX(INDIRECT("Tbl_metadata[FabricType Table names]"),MATCH(Tbl_Calculator[[#This Row],[Business Area]],INDIRECT("Tbl_metadata[Types]",0)))</f>
        <v>#N/A</v>
      </c>
      <c r="M83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30" s="312">
        <f>IFERROR(INDEX(Tbl_AvgPercCotton[Average % Cotton],MATCH(Tbl_Calculator[[#This Row],[% Cotton in Blend
(Estimated Cotton %)]],Tbl_AvgPercCotton[Blends],0)),0)</f>
        <v>0</v>
      </c>
      <c r="O830" s="311" t="str">
        <f>CONCATENATE(Tbl_Calculator[[#This Row],[Product Category]],"|",Tbl_Calculator[[#This Row],[Product]])</f>
        <v>|</v>
      </c>
      <c r="P830" s="310">
        <f ca="1">IF(AND(Tbl_Calculator[[#This Row],[Number 
Purchased or Sold
(Individual item)]]&gt;0,Tbl_Calculator[[#This Row],[Weight of Cotton Fibre
(Kg)]]=0),0,1)</f>
        <v>1</v>
      </c>
    </row>
    <row r="831" spans="2:16">
      <c r="B831" s="348"/>
      <c r="C831" s="348"/>
      <c r="D831" s="348"/>
      <c r="E831" s="348"/>
      <c r="F831" s="349">
        <f>IFERROR(INDEX(Tbl_ProductList[Product Weight (g)],MATCH(Tbl_Calculator[[#This Row],[Weight Lookup]],Tbl_ProductList[Product Weight Lookup],0)),0)</f>
        <v>0</v>
      </c>
      <c r="G831" s="350"/>
      <c r="H831" s="351"/>
      <c r="I831" s="352"/>
      <c r="J83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31" s="311" t="e">
        <f ca="1">INDEX(INDIRECT("Tbl_metadata[Category Table names]"),MATCH(Tbl_Calculator[[#This Row],[Business Area]],INDIRECT("Tbl_metadata[Types]",0)))</f>
        <v>#N/A</v>
      </c>
      <c r="L831" s="311" t="e">
        <f ca="1">INDEX(INDIRECT("Tbl_metadata[FabricType Table names]"),MATCH(Tbl_Calculator[[#This Row],[Business Area]],INDIRECT("Tbl_metadata[Types]",0)))</f>
        <v>#N/A</v>
      </c>
      <c r="M83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31" s="312">
        <f>IFERROR(INDEX(Tbl_AvgPercCotton[Average % Cotton],MATCH(Tbl_Calculator[[#This Row],[% Cotton in Blend
(Estimated Cotton %)]],Tbl_AvgPercCotton[Blends],0)),0)</f>
        <v>0</v>
      </c>
      <c r="O831" s="311" t="str">
        <f>CONCATENATE(Tbl_Calculator[[#This Row],[Product Category]],"|",Tbl_Calculator[[#This Row],[Product]])</f>
        <v>|</v>
      </c>
      <c r="P831" s="310">
        <f ca="1">IF(AND(Tbl_Calculator[[#This Row],[Number 
Purchased or Sold
(Individual item)]]&gt;0,Tbl_Calculator[[#This Row],[Weight of Cotton Fibre
(Kg)]]=0),0,1)</f>
        <v>1</v>
      </c>
    </row>
    <row r="832" spans="2:16">
      <c r="B832" s="343"/>
      <c r="C832" s="343"/>
      <c r="D832" s="343"/>
      <c r="E832" s="343"/>
      <c r="F832" s="344">
        <f>IFERROR(INDEX(Tbl_ProductList[Product Weight (g)],MATCH(Tbl_Calculator[[#This Row],[Weight Lookup]],Tbl_ProductList[Product Weight Lookup],0)),0)</f>
        <v>0</v>
      </c>
      <c r="G832" s="345"/>
      <c r="H832" s="346"/>
      <c r="I832" s="347"/>
      <c r="J83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32" s="311" t="e">
        <f ca="1">INDEX(INDIRECT("Tbl_metadata[Category Table names]"),MATCH(Tbl_Calculator[[#This Row],[Business Area]],INDIRECT("Tbl_metadata[Types]",0)))</f>
        <v>#N/A</v>
      </c>
      <c r="L832" s="311" t="e">
        <f ca="1">INDEX(INDIRECT("Tbl_metadata[FabricType Table names]"),MATCH(Tbl_Calculator[[#This Row],[Business Area]],INDIRECT("Tbl_metadata[Types]",0)))</f>
        <v>#N/A</v>
      </c>
      <c r="M83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32" s="312">
        <f>IFERROR(INDEX(Tbl_AvgPercCotton[Average % Cotton],MATCH(Tbl_Calculator[[#This Row],[% Cotton in Blend
(Estimated Cotton %)]],Tbl_AvgPercCotton[Blends],0)),0)</f>
        <v>0</v>
      </c>
      <c r="O832" s="311" t="str">
        <f>CONCATENATE(Tbl_Calculator[[#This Row],[Product Category]],"|",Tbl_Calculator[[#This Row],[Product]])</f>
        <v>|</v>
      </c>
      <c r="P832" s="310">
        <f ca="1">IF(AND(Tbl_Calculator[[#This Row],[Number 
Purchased or Sold
(Individual item)]]&gt;0,Tbl_Calculator[[#This Row],[Weight of Cotton Fibre
(Kg)]]=0),0,1)</f>
        <v>1</v>
      </c>
    </row>
    <row r="833" spans="2:16">
      <c r="B833" s="348"/>
      <c r="C833" s="348"/>
      <c r="D833" s="348"/>
      <c r="E833" s="348"/>
      <c r="F833" s="349">
        <f>IFERROR(INDEX(Tbl_ProductList[Product Weight (g)],MATCH(Tbl_Calculator[[#This Row],[Weight Lookup]],Tbl_ProductList[Product Weight Lookup],0)),0)</f>
        <v>0</v>
      </c>
      <c r="G833" s="350"/>
      <c r="H833" s="351"/>
      <c r="I833" s="352"/>
      <c r="J83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33" s="311" t="e">
        <f ca="1">INDEX(INDIRECT("Tbl_metadata[Category Table names]"),MATCH(Tbl_Calculator[[#This Row],[Business Area]],INDIRECT("Tbl_metadata[Types]",0)))</f>
        <v>#N/A</v>
      </c>
      <c r="L833" s="311" t="e">
        <f ca="1">INDEX(INDIRECT("Tbl_metadata[FabricType Table names]"),MATCH(Tbl_Calculator[[#This Row],[Business Area]],INDIRECT("Tbl_metadata[Types]",0)))</f>
        <v>#N/A</v>
      </c>
      <c r="M83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33" s="312">
        <f>IFERROR(INDEX(Tbl_AvgPercCotton[Average % Cotton],MATCH(Tbl_Calculator[[#This Row],[% Cotton in Blend
(Estimated Cotton %)]],Tbl_AvgPercCotton[Blends],0)),0)</f>
        <v>0</v>
      </c>
      <c r="O833" s="311" t="str">
        <f>CONCATENATE(Tbl_Calculator[[#This Row],[Product Category]],"|",Tbl_Calculator[[#This Row],[Product]])</f>
        <v>|</v>
      </c>
      <c r="P833" s="310">
        <f ca="1">IF(AND(Tbl_Calculator[[#This Row],[Number 
Purchased or Sold
(Individual item)]]&gt;0,Tbl_Calculator[[#This Row],[Weight of Cotton Fibre
(Kg)]]=0),0,1)</f>
        <v>1</v>
      </c>
    </row>
    <row r="834" spans="2:16">
      <c r="B834" s="343"/>
      <c r="C834" s="343"/>
      <c r="D834" s="343"/>
      <c r="E834" s="343"/>
      <c r="F834" s="344">
        <f>IFERROR(INDEX(Tbl_ProductList[Product Weight (g)],MATCH(Tbl_Calculator[[#This Row],[Weight Lookup]],Tbl_ProductList[Product Weight Lookup],0)),0)</f>
        <v>0</v>
      </c>
      <c r="G834" s="345"/>
      <c r="H834" s="346"/>
      <c r="I834" s="347"/>
      <c r="J83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34" s="311" t="e">
        <f ca="1">INDEX(INDIRECT("Tbl_metadata[Category Table names]"),MATCH(Tbl_Calculator[[#This Row],[Business Area]],INDIRECT("Tbl_metadata[Types]",0)))</f>
        <v>#N/A</v>
      </c>
      <c r="L834" s="311" t="e">
        <f ca="1">INDEX(INDIRECT("Tbl_metadata[FabricType Table names]"),MATCH(Tbl_Calculator[[#This Row],[Business Area]],INDIRECT("Tbl_metadata[Types]",0)))</f>
        <v>#N/A</v>
      </c>
      <c r="M83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34" s="312">
        <f>IFERROR(INDEX(Tbl_AvgPercCotton[Average % Cotton],MATCH(Tbl_Calculator[[#This Row],[% Cotton in Blend
(Estimated Cotton %)]],Tbl_AvgPercCotton[Blends],0)),0)</f>
        <v>0</v>
      </c>
      <c r="O834" s="311" t="str">
        <f>CONCATENATE(Tbl_Calculator[[#This Row],[Product Category]],"|",Tbl_Calculator[[#This Row],[Product]])</f>
        <v>|</v>
      </c>
      <c r="P834" s="310">
        <f ca="1">IF(AND(Tbl_Calculator[[#This Row],[Number 
Purchased or Sold
(Individual item)]]&gt;0,Tbl_Calculator[[#This Row],[Weight of Cotton Fibre
(Kg)]]=0),0,1)</f>
        <v>1</v>
      </c>
    </row>
    <row r="835" spans="2:16">
      <c r="B835" s="348"/>
      <c r="C835" s="348"/>
      <c r="D835" s="348"/>
      <c r="E835" s="348"/>
      <c r="F835" s="349">
        <f>IFERROR(INDEX(Tbl_ProductList[Product Weight (g)],MATCH(Tbl_Calculator[[#This Row],[Weight Lookup]],Tbl_ProductList[Product Weight Lookup],0)),0)</f>
        <v>0</v>
      </c>
      <c r="G835" s="350"/>
      <c r="H835" s="351"/>
      <c r="I835" s="352"/>
      <c r="J83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35" s="311" t="e">
        <f ca="1">INDEX(INDIRECT("Tbl_metadata[Category Table names]"),MATCH(Tbl_Calculator[[#This Row],[Business Area]],INDIRECT("Tbl_metadata[Types]",0)))</f>
        <v>#N/A</v>
      </c>
      <c r="L835" s="311" t="e">
        <f ca="1">INDEX(INDIRECT("Tbl_metadata[FabricType Table names]"),MATCH(Tbl_Calculator[[#This Row],[Business Area]],INDIRECT("Tbl_metadata[Types]",0)))</f>
        <v>#N/A</v>
      </c>
      <c r="M83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35" s="312">
        <f>IFERROR(INDEX(Tbl_AvgPercCotton[Average % Cotton],MATCH(Tbl_Calculator[[#This Row],[% Cotton in Blend
(Estimated Cotton %)]],Tbl_AvgPercCotton[Blends],0)),0)</f>
        <v>0</v>
      </c>
      <c r="O835" s="311" t="str">
        <f>CONCATENATE(Tbl_Calculator[[#This Row],[Product Category]],"|",Tbl_Calculator[[#This Row],[Product]])</f>
        <v>|</v>
      </c>
      <c r="P835" s="310">
        <f ca="1">IF(AND(Tbl_Calculator[[#This Row],[Number 
Purchased or Sold
(Individual item)]]&gt;0,Tbl_Calculator[[#This Row],[Weight of Cotton Fibre
(Kg)]]=0),0,1)</f>
        <v>1</v>
      </c>
    </row>
    <row r="836" spans="2:16">
      <c r="B836" s="343"/>
      <c r="C836" s="343"/>
      <c r="D836" s="343"/>
      <c r="E836" s="343"/>
      <c r="F836" s="344">
        <f>IFERROR(INDEX(Tbl_ProductList[Product Weight (g)],MATCH(Tbl_Calculator[[#This Row],[Weight Lookup]],Tbl_ProductList[Product Weight Lookup],0)),0)</f>
        <v>0</v>
      </c>
      <c r="G836" s="345"/>
      <c r="H836" s="346"/>
      <c r="I836" s="347"/>
      <c r="J83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36" s="311" t="e">
        <f ca="1">INDEX(INDIRECT("Tbl_metadata[Category Table names]"),MATCH(Tbl_Calculator[[#This Row],[Business Area]],INDIRECT("Tbl_metadata[Types]",0)))</f>
        <v>#N/A</v>
      </c>
      <c r="L836" s="311" t="e">
        <f ca="1">INDEX(INDIRECT("Tbl_metadata[FabricType Table names]"),MATCH(Tbl_Calculator[[#This Row],[Business Area]],INDIRECT("Tbl_metadata[Types]",0)))</f>
        <v>#N/A</v>
      </c>
      <c r="M83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36" s="312">
        <f>IFERROR(INDEX(Tbl_AvgPercCotton[Average % Cotton],MATCH(Tbl_Calculator[[#This Row],[% Cotton in Blend
(Estimated Cotton %)]],Tbl_AvgPercCotton[Blends],0)),0)</f>
        <v>0</v>
      </c>
      <c r="O836" s="311" t="str">
        <f>CONCATENATE(Tbl_Calculator[[#This Row],[Product Category]],"|",Tbl_Calculator[[#This Row],[Product]])</f>
        <v>|</v>
      </c>
      <c r="P836" s="310">
        <f ca="1">IF(AND(Tbl_Calculator[[#This Row],[Number 
Purchased or Sold
(Individual item)]]&gt;0,Tbl_Calculator[[#This Row],[Weight of Cotton Fibre
(Kg)]]=0),0,1)</f>
        <v>1</v>
      </c>
    </row>
    <row r="837" spans="2:16">
      <c r="B837" s="348"/>
      <c r="C837" s="348"/>
      <c r="D837" s="348"/>
      <c r="E837" s="348"/>
      <c r="F837" s="349">
        <f>IFERROR(INDEX(Tbl_ProductList[Product Weight (g)],MATCH(Tbl_Calculator[[#This Row],[Weight Lookup]],Tbl_ProductList[Product Weight Lookup],0)),0)</f>
        <v>0</v>
      </c>
      <c r="G837" s="350"/>
      <c r="H837" s="351"/>
      <c r="I837" s="352"/>
      <c r="J83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37" s="311" t="e">
        <f ca="1">INDEX(INDIRECT("Tbl_metadata[Category Table names]"),MATCH(Tbl_Calculator[[#This Row],[Business Area]],INDIRECT("Tbl_metadata[Types]",0)))</f>
        <v>#N/A</v>
      </c>
      <c r="L837" s="311" t="e">
        <f ca="1">INDEX(INDIRECT("Tbl_metadata[FabricType Table names]"),MATCH(Tbl_Calculator[[#This Row],[Business Area]],INDIRECT("Tbl_metadata[Types]",0)))</f>
        <v>#N/A</v>
      </c>
      <c r="M83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37" s="312">
        <f>IFERROR(INDEX(Tbl_AvgPercCotton[Average % Cotton],MATCH(Tbl_Calculator[[#This Row],[% Cotton in Blend
(Estimated Cotton %)]],Tbl_AvgPercCotton[Blends],0)),0)</f>
        <v>0</v>
      </c>
      <c r="O837" s="311" t="str">
        <f>CONCATENATE(Tbl_Calculator[[#This Row],[Product Category]],"|",Tbl_Calculator[[#This Row],[Product]])</f>
        <v>|</v>
      </c>
      <c r="P837" s="310">
        <f ca="1">IF(AND(Tbl_Calculator[[#This Row],[Number 
Purchased or Sold
(Individual item)]]&gt;0,Tbl_Calculator[[#This Row],[Weight of Cotton Fibre
(Kg)]]=0),0,1)</f>
        <v>1</v>
      </c>
    </row>
    <row r="838" spans="2:16">
      <c r="B838" s="343"/>
      <c r="C838" s="343"/>
      <c r="D838" s="343"/>
      <c r="E838" s="343"/>
      <c r="F838" s="344">
        <f>IFERROR(INDEX(Tbl_ProductList[Product Weight (g)],MATCH(Tbl_Calculator[[#This Row],[Weight Lookup]],Tbl_ProductList[Product Weight Lookup],0)),0)</f>
        <v>0</v>
      </c>
      <c r="G838" s="345"/>
      <c r="H838" s="346"/>
      <c r="I838" s="347"/>
      <c r="J83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38" s="311" t="e">
        <f ca="1">INDEX(INDIRECT("Tbl_metadata[Category Table names]"),MATCH(Tbl_Calculator[[#This Row],[Business Area]],INDIRECT("Tbl_metadata[Types]",0)))</f>
        <v>#N/A</v>
      </c>
      <c r="L838" s="311" t="e">
        <f ca="1">INDEX(INDIRECT("Tbl_metadata[FabricType Table names]"),MATCH(Tbl_Calculator[[#This Row],[Business Area]],INDIRECT("Tbl_metadata[Types]",0)))</f>
        <v>#N/A</v>
      </c>
      <c r="M83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38" s="312">
        <f>IFERROR(INDEX(Tbl_AvgPercCotton[Average % Cotton],MATCH(Tbl_Calculator[[#This Row],[% Cotton in Blend
(Estimated Cotton %)]],Tbl_AvgPercCotton[Blends],0)),0)</f>
        <v>0</v>
      </c>
      <c r="O838" s="311" t="str">
        <f>CONCATENATE(Tbl_Calculator[[#This Row],[Product Category]],"|",Tbl_Calculator[[#This Row],[Product]])</f>
        <v>|</v>
      </c>
      <c r="P838" s="310">
        <f ca="1">IF(AND(Tbl_Calculator[[#This Row],[Number 
Purchased or Sold
(Individual item)]]&gt;0,Tbl_Calculator[[#This Row],[Weight of Cotton Fibre
(Kg)]]=0),0,1)</f>
        <v>1</v>
      </c>
    </row>
    <row r="839" spans="2:16">
      <c r="B839" s="348"/>
      <c r="C839" s="348"/>
      <c r="D839" s="348"/>
      <c r="E839" s="348"/>
      <c r="F839" s="349">
        <f>IFERROR(INDEX(Tbl_ProductList[Product Weight (g)],MATCH(Tbl_Calculator[[#This Row],[Weight Lookup]],Tbl_ProductList[Product Weight Lookup],0)),0)</f>
        <v>0</v>
      </c>
      <c r="G839" s="350"/>
      <c r="H839" s="351"/>
      <c r="I839" s="352"/>
      <c r="J83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39" s="311" t="e">
        <f ca="1">INDEX(INDIRECT("Tbl_metadata[Category Table names]"),MATCH(Tbl_Calculator[[#This Row],[Business Area]],INDIRECT("Tbl_metadata[Types]",0)))</f>
        <v>#N/A</v>
      </c>
      <c r="L839" s="311" t="e">
        <f ca="1">INDEX(INDIRECT("Tbl_metadata[FabricType Table names]"),MATCH(Tbl_Calculator[[#This Row],[Business Area]],INDIRECT("Tbl_metadata[Types]",0)))</f>
        <v>#N/A</v>
      </c>
      <c r="M83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39" s="312">
        <f>IFERROR(INDEX(Tbl_AvgPercCotton[Average % Cotton],MATCH(Tbl_Calculator[[#This Row],[% Cotton in Blend
(Estimated Cotton %)]],Tbl_AvgPercCotton[Blends],0)),0)</f>
        <v>0</v>
      </c>
      <c r="O839" s="311" t="str">
        <f>CONCATENATE(Tbl_Calculator[[#This Row],[Product Category]],"|",Tbl_Calculator[[#This Row],[Product]])</f>
        <v>|</v>
      </c>
      <c r="P839" s="310">
        <f ca="1">IF(AND(Tbl_Calculator[[#This Row],[Number 
Purchased or Sold
(Individual item)]]&gt;0,Tbl_Calculator[[#This Row],[Weight of Cotton Fibre
(Kg)]]=0),0,1)</f>
        <v>1</v>
      </c>
    </row>
    <row r="840" spans="2:16">
      <c r="B840" s="343"/>
      <c r="C840" s="343"/>
      <c r="D840" s="343"/>
      <c r="E840" s="343"/>
      <c r="F840" s="344">
        <f>IFERROR(INDEX(Tbl_ProductList[Product Weight (g)],MATCH(Tbl_Calculator[[#This Row],[Weight Lookup]],Tbl_ProductList[Product Weight Lookup],0)),0)</f>
        <v>0</v>
      </c>
      <c r="G840" s="345"/>
      <c r="H840" s="346"/>
      <c r="I840" s="347"/>
      <c r="J84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40" s="311" t="e">
        <f ca="1">INDEX(INDIRECT("Tbl_metadata[Category Table names]"),MATCH(Tbl_Calculator[[#This Row],[Business Area]],INDIRECT("Tbl_metadata[Types]",0)))</f>
        <v>#N/A</v>
      </c>
      <c r="L840" s="311" t="e">
        <f ca="1">INDEX(INDIRECT("Tbl_metadata[FabricType Table names]"),MATCH(Tbl_Calculator[[#This Row],[Business Area]],INDIRECT("Tbl_metadata[Types]",0)))</f>
        <v>#N/A</v>
      </c>
      <c r="M84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40" s="312">
        <f>IFERROR(INDEX(Tbl_AvgPercCotton[Average % Cotton],MATCH(Tbl_Calculator[[#This Row],[% Cotton in Blend
(Estimated Cotton %)]],Tbl_AvgPercCotton[Blends],0)),0)</f>
        <v>0</v>
      </c>
      <c r="O840" s="311" t="str">
        <f>CONCATENATE(Tbl_Calculator[[#This Row],[Product Category]],"|",Tbl_Calculator[[#This Row],[Product]])</f>
        <v>|</v>
      </c>
      <c r="P840" s="310">
        <f ca="1">IF(AND(Tbl_Calculator[[#This Row],[Number 
Purchased or Sold
(Individual item)]]&gt;0,Tbl_Calculator[[#This Row],[Weight of Cotton Fibre
(Kg)]]=0),0,1)</f>
        <v>1</v>
      </c>
    </row>
    <row r="841" spans="2:16">
      <c r="B841" s="348"/>
      <c r="C841" s="348"/>
      <c r="D841" s="348"/>
      <c r="E841" s="348"/>
      <c r="F841" s="349">
        <f>IFERROR(INDEX(Tbl_ProductList[Product Weight (g)],MATCH(Tbl_Calculator[[#This Row],[Weight Lookup]],Tbl_ProductList[Product Weight Lookup],0)),0)</f>
        <v>0</v>
      </c>
      <c r="G841" s="350"/>
      <c r="H841" s="351"/>
      <c r="I841" s="352"/>
      <c r="J84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41" s="311" t="e">
        <f ca="1">INDEX(INDIRECT("Tbl_metadata[Category Table names]"),MATCH(Tbl_Calculator[[#This Row],[Business Area]],INDIRECT("Tbl_metadata[Types]",0)))</f>
        <v>#N/A</v>
      </c>
      <c r="L841" s="311" t="e">
        <f ca="1">INDEX(INDIRECT("Tbl_metadata[FabricType Table names]"),MATCH(Tbl_Calculator[[#This Row],[Business Area]],INDIRECT("Tbl_metadata[Types]",0)))</f>
        <v>#N/A</v>
      </c>
      <c r="M84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41" s="312">
        <f>IFERROR(INDEX(Tbl_AvgPercCotton[Average % Cotton],MATCH(Tbl_Calculator[[#This Row],[% Cotton in Blend
(Estimated Cotton %)]],Tbl_AvgPercCotton[Blends],0)),0)</f>
        <v>0</v>
      </c>
      <c r="O841" s="311" t="str">
        <f>CONCATENATE(Tbl_Calculator[[#This Row],[Product Category]],"|",Tbl_Calculator[[#This Row],[Product]])</f>
        <v>|</v>
      </c>
      <c r="P841" s="310">
        <f ca="1">IF(AND(Tbl_Calculator[[#This Row],[Number 
Purchased or Sold
(Individual item)]]&gt;0,Tbl_Calculator[[#This Row],[Weight of Cotton Fibre
(Kg)]]=0),0,1)</f>
        <v>1</v>
      </c>
    </row>
    <row r="842" spans="2:16">
      <c r="B842" s="343"/>
      <c r="C842" s="343"/>
      <c r="D842" s="343"/>
      <c r="E842" s="343"/>
      <c r="F842" s="344">
        <f>IFERROR(INDEX(Tbl_ProductList[Product Weight (g)],MATCH(Tbl_Calculator[[#This Row],[Weight Lookup]],Tbl_ProductList[Product Weight Lookup],0)),0)</f>
        <v>0</v>
      </c>
      <c r="G842" s="345"/>
      <c r="H842" s="346"/>
      <c r="I842" s="347"/>
      <c r="J84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42" s="311" t="e">
        <f ca="1">INDEX(INDIRECT("Tbl_metadata[Category Table names]"),MATCH(Tbl_Calculator[[#This Row],[Business Area]],INDIRECT("Tbl_metadata[Types]",0)))</f>
        <v>#N/A</v>
      </c>
      <c r="L842" s="311" t="e">
        <f ca="1">INDEX(INDIRECT("Tbl_metadata[FabricType Table names]"),MATCH(Tbl_Calculator[[#This Row],[Business Area]],INDIRECT("Tbl_metadata[Types]",0)))</f>
        <v>#N/A</v>
      </c>
      <c r="M84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42" s="312">
        <f>IFERROR(INDEX(Tbl_AvgPercCotton[Average % Cotton],MATCH(Tbl_Calculator[[#This Row],[% Cotton in Blend
(Estimated Cotton %)]],Tbl_AvgPercCotton[Blends],0)),0)</f>
        <v>0</v>
      </c>
      <c r="O842" s="311" t="str">
        <f>CONCATENATE(Tbl_Calculator[[#This Row],[Product Category]],"|",Tbl_Calculator[[#This Row],[Product]])</f>
        <v>|</v>
      </c>
      <c r="P842" s="310">
        <f ca="1">IF(AND(Tbl_Calculator[[#This Row],[Number 
Purchased or Sold
(Individual item)]]&gt;0,Tbl_Calculator[[#This Row],[Weight of Cotton Fibre
(Kg)]]=0),0,1)</f>
        <v>1</v>
      </c>
    </row>
    <row r="843" spans="2:16">
      <c r="B843" s="348"/>
      <c r="C843" s="348"/>
      <c r="D843" s="348"/>
      <c r="E843" s="348"/>
      <c r="F843" s="349">
        <f>IFERROR(INDEX(Tbl_ProductList[Product Weight (g)],MATCH(Tbl_Calculator[[#This Row],[Weight Lookup]],Tbl_ProductList[Product Weight Lookup],0)),0)</f>
        <v>0</v>
      </c>
      <c r="G843" s="350"/>
      <c r="H843" s="351"/>
      <c r="I843" s="352"/>
      <c r="J84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43" s="311" t="e">
        <f ca="1">INDEX(INDIRECT("Tbl_metadata[Category Table names]"),MATCH(Tbl_Calculator[[#This Row],[Business Area]],INDIRECT("Tbl_metadata[Types]",0)))</f>
        <v>#N/A</v>
      </c>
      <c r="L843" s="311" t="e">
        <f ca="1">INDEX(INDIRECT("Tbl_metadata[FabricType Table names]"),MATCH(Tbl_Calculator[[#This Row],[Business Area]],INDIRECT("Tbl_metadata[Types]",0)))</f>
        <v>#N/A</v>
      </c>
      <c r="M84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43" s="312">
        <f>IFERROR(INDEX(Tbl_AvgPercCotton[Average % Cotton],MATCH(Tbl_Calculator[[#This Row],[% Cotton in Blend
(Estimated Cotton %)]],Tbl_AvgPercCotton[Blends],0)),0)</f>
        <v>0</v>
      </c>
      <c r="O843" s="311" t="str">
        <f>CONCATENATE(Tbl_Calculator[[#This Row],[Product Category]],"|",Tbl_Calculator[[#This Row],[Product]])</f>
        <v>|</v>
      </c>
      <c r="P843" s="310">
        <f ca="1">IF(AND(Tbl_Calculator[[#This Row],[Number 
Purchased or Sold
(Individual item)]]&gt;0,Tbl_Calculator[[#This Row],[Weight of Cotton Fibre
(Kg)]]=0),0,1)</f>
        <v>1</v>
      </c>
    </row>
    <row r="844" spans="2:16">
      <c r="B844" s="343"/>
      <c r="C844" s="343"/>
      <c r="D844" s="343"/>
      <c r="E844" s="343"/>
      <c r="F844" s="344">
        <f>IFERROR(INDEX(Tbl_ProductList[Product Weight (g)],MATCH(Tbl_Calculator[[#This Row],[Weight Lookup]],Tbl_ProductList[Product Weight Lookup],0)),0)</f>
        <v>0</v>
      </c>
      <c r="G844" s="345"/>
      <c r="H844" s="346"/>
      <c r="I844" s="347"/>
      <c r="J84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44" s="311" t="e">
        <f ca="1">INDEX(INDIRECT("Tbl_metadata[Category Table names]"),MATCH(Tbl_Calculator[[#This Row],[Business Area]],INDIRECT("Tbl_metadata[Types]",0)))</f>
        <v>#N/A</v>
      </c>
      <c r="L844" s="311" t="e">
        <f ca="1">INDEX(INDIRECT("Tbl_metadata[FabricType Table names]"),MATCH(Tbl_Calculator[[#This Row],[Business Area]],INDIRECT("Tbl_metadata[Types]",0)))</f>
        <v>#N/A</v>
      </c>
      <c r="M84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44" s="312">
        <f>IFERROR(INDEX(Tbl_AvgPercCotton[Average % Cotton],MATCH(Tbl_Calculator[[#This Row],[% Cotton in Blend
(Estimated Cotton %)]],Tbl_AvgPercCotton[Blends],0)),0)</f>
        <v>0</v>
      </c>
      <c r="O844" s="311" t="str">
        <f>CONCATENATE(Tbl_Calculator[[#This Row],[Product Category]],"|",Tbl_Calculator[[#This Row],[Product]])</f>
        <v>|</v>
      </c>
      <c r="P844" s="310">
        <f ca="1">IF(AND(Tbl_Calculator[[#This Row],[Number 
Purchased or Sold
(Individual item)]]&gt;0,Tbl_Calculator[[#This Row],[Weight of Cotton Fibre
(Kg)]]=0),0,1)</f>
        <v>1</v>
      </c>
    </row>
    <row r="845" spans="2:16">
      <c r="B845" s="348"/>
      <c r="C845" s="348"/>
      <c r="D845" s="348"/>
      <c r="E845" s="348"/>
      <c r="F845" s="349">
        <f>IFERROR(INDEX(Tbl_ProductList[Product Weight (g)],MATCH(Tbl_Calculator[[#This Row],[Weight Lookup]],Tbl_ProductList[Product Weight Lookup],0)),0)</f>
        <v>0</v>
      </c>
      <c r="G845" s="350"/>
      <c r="H845" s="351"/>
      <c r="I845" s="352"/>
      <c r="J84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45" s="311" t="e">
        <f ca="1">INDEX(INDIRECT("Tbl_metadata[Category Table names]"),MATCH(Tbl_Calculator[[#This Row],[Business Area]],INDIRECT("Tbl_metadata[Types]",0)))</f>
        <v>#N/A</v>
      </c>
      <c r="L845" s="311" t="e">
        <f ca="1">INDEX(INDIRECT("Tbl_metadata[FabricType Table names]"),MATCH(Tbl_Calculator[[#This Row],[Business Area]],INDIRECT("Tbl_metadata[Types]",0)))</f>
        <v>#N/A</v>
      </c>
      <c r="M84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45" s="312">
        <f>IFERROR(INDEX(Tbl_AvgPercCotton[Average % Cotton],MATCH(Tbl_Calculator[[#This Row],[% Cotton in Blend
(Estimated Cotton %)]],Tbl_AvgPercCotton[Blends],0)),0)</f>
        <v>0</v>
      </c>
      <c r="O845" s="311" t="str">
        <f>CONCATENATE(Tbl_Calculator[[#This Row],[Product Category]],"|",Tbl_Calculator[[#This Row],[Product]])</f>
        <v>|</v>
      </c>
      <c r="P845" s="310">
        <f ca="1">IF(AND(Tbl_Calculator[[#This Row],[Number 
Purchased or Sold
(Individual item)]]&gt;0,Tbl_Calculator[[#This Row],[Weight of Cotton Fibre
(Kg)]]=0),0,1)</f>
        <v>1</v>
      </c>
    </row>
    <row r="846" spans="2:16">
      <c r="B846" s="343"/>
      <c r="C846" s="343"/>
      <c r="D846" s="343"/>
      <c r="E846" s="343"/>
      <c r="F846" s="344">
        <f>IFERROR(INDEX(Tbl_ProductList[Product Weight (g)],MATCH(Tbl_Calculator[[#This Row],[Weight Lookup]],Tbl_ProductList[Product Weight Lookup],0)),0)</f>
        <v>0</v>
      </c>
      <c r="G846" s="345"/>
      <c r="H846" s="346"/>
      <c r="I846" s="347"/>
      <c r="J84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46" s="311" t="e">
        <f ca="1">INDEX(INDIRECT("Tbl_metadata[Category Table names]"),MATCH(Tbl_Calculator[[#This Row],[Business Area]],INDIRECT("Tbl_metadata[Types]",0)))</f>
        <v>#N/A</v>
      </c>
      <c r="L846" s="311" t="e">
        <f ca="1">INDEX(INDIRECT("Tbl_metadata[FabricType Table names]"),MATCH(Tbl_Calculator[[#This Row],[Business Area]],INDIRECT("Tbl_metadata[Types]",0)))</f>
        <v>#N/A</v>
      </c>
      <c r="M84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46" s="312">
        <f>IFERROR(INDEX(Tbl_AvgPercCotton[Average % Cotton],MATCH(Tbl_Calculator[[#This Row],[% Cotton in Blend
(Estimated Cotton %)]],Tbl_AvgPercCotton[Blends],0)),0)</f>
        <v>0</v>
      </c>
      <c r="O846" s="311" t="str">
        <f>CONCATENATE(Tbl_Calculator[[#This Row],[Product Category]],"|",Tbl_Calculator[[#This Row],[Product]])</f>
        <v>|</v>
      </c>
      <c r="P846" s="310">
        <f ca="1">IF(AND(Tbl_Calculator[[#This Row],[Number 
Purchased or Sold
(Individual item)]]&gt;0,Tbl_Calculator[[#This Row],[Weight of Cotton Fibre
(Kg)]]=0),0,1)</f>
        <v>1</v>
      </c>
    </row>
    <row r="847" spans="2:16">
      <c r="B847" s="348"/>
      <c r="C847" s="348"/>
      <c r="D847" s="348"/>
      <c r="E847" s="348"/>
      <c r="F847" s="349">
        <f>IFERROR(INDEX(Tbl_ProductList[Product Weight (g)],MATCH(Tbl_Calculator[[#This Row],[Weight Lookup]],Tbl_ProductList[Product Weight Lookup],0)),0)</f>
        <v>0</v>
      </c>
      <c r="G847" s="350"/>
      <c r="H847" s="351"/>
      <c r="I847" s="352"/>
      <c r="J84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47" s="311" t="e">
        <f ca="1">INDEX(INDIRECT("Tbl_metadata[Category Table names]"),MATCH(Tbl_Calculator[[#This Row],[Business Area]],INDIRECT("Tbl_metadata[Types]",0)))</f>
        <v>#N/A</v>
      </c>
      <c r="L847" s="311" t="e">
        <f ca="1">INDEX(INDIRECT("Tbl_metadata[FabricType Table names]"),MATCH(Tbl_Calculator[[#This Row],[Business Area]],INDIRECT("Tbl_metadata[Types]",0)))</f>
        <v>#N/A</v>
      </c>
      <c r="M84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47" s="312">
        <f>IFERROR(INDEX(Tbl_AvgPercCotton[Average % Cotton],MATCH(Tbl_Calculator[[#This Row],[% Cotton in Blend
(Estimated Cotton %)]],Tbl_AvgPercCotton[Blends],0)),0)</f>
        <v>0</v>
      </c>
      <c r="O847" s="311" t="str">
        <f>CONCATENATE(Tbl_Calculator[[#This Row],[Product Category]],"|",Tbl_Calculator[[#This Row],[Product]])</f>
        <v>|</v>
      </c>
      <c r="P847" s="310">
        <f ca="1">IF(AND(Tbl_Calculator[[#This Row],[Number 
Purchased or Sold
(Individual item)]]&gt;0,Tbl_Calculator[[#This Row],[Weight of Cotton Fibre
(Kg)]]=0),0,1)</f>
        <v>1</v>
      </c>
    </row>
    <row r="848" spans="2:16">
      <c r="B848" s="343"/>
      <c r="C848" s="343"/>
      <c r="D848" s="343"/>
      <c r="E848" s="343"/>
      <c r="F848" s="344">
        <f>IFERROR(INDEX(Tbl_ProductList[Product Weight (g)],MATCH(Tbl_Calculator[[#This Row],[Weight Lookup]],Tbl_ProductList[Product Weight Lookup],0)),0)</f>
        <v>0</v>
      </c>
      <c r="G848" s="345"/>
      <c r="H848" s="346"/>
      <c r="I848" s="347"/>
      <c r="J84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48" s="311" t="e">
        <f ca="1">INDEX(INDIRECT("Tbl_metadata[Category Table names]"),MATCH(Tbl_Calculator[[#This Row],[Business Area]],INDIRECT("Tbl_metadata[Types]",0)))</f>
        <v>#N/A</v>
      </c>
      <c r="L848" s="311" t="e">
        <f ca="1">INDEX(INDIRECT("Tbl_metadata[FabricType Table names]"),MATCH(Tbl_Calculator[[#This Row],[Business Area]],INDIRECT("Tbl_metadata[Types]",0)))</f>
        <v>#N/A</v>
      </c>
      <c r="M84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48" s="312">
        <f>IFERROR(INDEX(Tbl_AvgPercCotton[Average % Cotton],MATCH(Tbl_Calculator[[#This Row],[% Cotton in Blend
(Estimated Cotton %)]],Tbl_AvgPercCotton[Blends],0)),0)</f>
        <v>0</v>
      </c>
      <c r="O848" s="311" t="str">
        <f>CONCATENATE(Tbl_Calculator[[#This Row],[Product Category]],"|",Tbl_Calculator[[#This Row],[Product]])</f>
        <v>|</v>
      </c>
      <c r="P848" s="310">
        <f ca="1">IF(AND(Tbl_Calculator[[#This Row],[Number 
Purchased or Sold
(Individual item)]]&gt;0,Tbl_Calculator[[#This Row],[Weight of Cotton Fibre
(Kg)]]=0),0,1)</f>
        <v>1</v>
      </c>
    </row>
    <row r="849" spans="2:16">
      <c r="B849" s="348"/>
      <c r="C849" s="348"/>
      <c r="D849" s="348"/>
      <c r="E849" s="348"/>
      <c r="F849" s="349">
        <f>IFERROR(INDEX(Tbl_ProductList[Product Weight (g)],MATCH(Tbl_Calculator[[#This Row],[Weight Lookup]],Tbl_ProductList[Product Weight Lookup],0)),0)</f>
        <v>0</v>
      </c>
      <c r="G849" s="350"/>
      <c r="H849" s="351"/>
      <c r="I849" s="352"/>
      <c r="J84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49" s="311" t="e">
        <f ca="1">INDEX(INDIRECT("Tbl_metadata[Category Table names]"),MATCH(Tbl_Calculator[[#This Row],[Business Area]],INDIRECT("Tbl_metadata[Types]",0)))</f>
        <v>#N/A</v>
      </c>
      <c r="L849" s="311" t="e">
        <f ca="1">INDEX(INDIRECT("Tbl_metadata[FabricType Table names]"),MATCH(Tbl_Calculator[[#This Row],[Business Area]],INDIRECT("Tbl_metadata[Types]",0)))</f>
        <v>#N/A</v>
      </c>
      <c r="M84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49" s="312">
        <f>IFERROR(INDEX(Tbl_AvgPercCotton[Average % Cotton],MATCH(Tbl_Calculator[[#This Row],[% Cotton in Blend
(Estimated Cotton %)]],Tbl_AvgPercCotton[Blends],0)),0)</f>
        <v>0</v>
      </c>
      <c r="O849" s="311" t="str">
        <f>CONCATENATE(Tbl_Calculator[[#This Row],[Product Category]],"|",Tbl_Calculator[[#This Row],[Product]])</f>
        <v>|</v>
      </c>
      <c r="P849" s="310">
        <f ca="1">IF(AND(Tbl_Calculator[[#This Row],[Number 
Purchased or Sold
(Individual item)]]&gt;0,Tbl_Calculator[[#This Row],[Weight of Cotton Fibre
(Kg)]]=0),0,1)</f>
        <v>1</v>
      </c>
    </row>
    <row r="850" spans="2:16">
      <c r="B850" s="343"/>
      <c r="C850" s="343"/>
      <c r="D850" s="343"/>
      <c r="E850" s="343"/>
      <c r="F850" s="344">
        <f>IFERROR(INDEX(Tbl_ProductList[Product Weight (g)],MATCH(Tbl_Calculator[[#This Row],[Weight Lookup]],Tbl_ProductList[Product Weight Lookup],0)),0)</f>
        <v>0</v>
      </c>
      <c r="G850" s="345"/>
      <c r="H850" s="346"/>
      <c r="I850" s="347"/>
      <c r="J85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50" s="311" t="e">
        <f ca="1">INDEX(INDIRECT("Tbl_metadata[Category Table names]"),MATCH(Tbl_Calculator[[#This Row],[Business Area]],INDIRECT("Tbl_metadata[Types]",0)))</f>
        <v>#N/A</v>
      </c>
      <c r="L850" s="311" t="e">
        <f ca="1">INDEX(INDIRECT("Tbl_metadata[FabricType Table names]"),MATCH(Tbl_Calculator[[#This Row],[Business Area]],INDIRECT("Tbl_metadata[Types]",0)))</f>
        <v>#N/A</v>
      </c>
      <c r="M85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50" s="312">
        <f>IFERROR(INDEX(Tbl_AvgPercCotton[Average % Cotton],MATCH(Tbl_Calculator[[#This Row],[% Cotton in Blend
(Estimated Cotton %)]],Tbl_AvgPercCotton[Blends],0)),0)</f>
        <v>0</v>
      </c>
      <c r="O850" s="311" t="str">
        <f>CONCATENATE(Tbl_Calculator[[#This Row],[Product Category]],"|",Tbl_Calculator[[#This Row],[Product]])</f>
        <v>|</v>
      </c>
      <c r="P850" s="310">
        <f ca="1">IF(AND(Tbl_Calculator[[#This Row],[Number 
Purchased or Sold
(Individual item)]]&gt;0,Tbl_Calculator[[#This Row],[Weight of Cotton Fibre
(Kg)]]=0),0,1)</f>
        <v>1</v>
      </c>
    </row>
    <row r="851" spans="2:16">
      <c r="B851" s="348"/>
      <c r="C851" s="348"/>
      <c r="D851" s="348"/>
      <c r="E851" s="348"/>
      <c r="F851" s="349">
        <f>IFERROR(INDEX(Tbl_ProductList[Product Weight (g)],MATCH(Tbl_Calculator[[#This Row],[Weight Lookup]],Tbl_ProductList[Product Weight Lookup],0)),0)</f>
        <v>0</v>
      </c>
      <c r="G851" s="350"/>
      <c r="H851" s="351"/>
      <c r="I851" s="352"/>
      <c r="J85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51" s="311" t="e">
        <f ca="1">INDEX(INDIRECT("Tbl_metadata[Category Table names]"),MATCH(Tbl_Calculator[[#This Row],[Business Area]],INDIRECT("Tbl_metadata[Types]",0)))</f>
        <v>#N/A</v>
      </c>
      <c r="L851" s="311" t="e">
        <f ca="1">INDEX(INDIRECT("Tbl_metadata[FabricType Table names]"),MATCH(Tbl_Calculator[[#This Row],[Business Area]],INDIRECT("Tbl_metadata[Types]",0)))</f>
        <v>#N/A</v>
      </c>
      <c r="M85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51" s="312">
        <f>IFERROR(INDEX(Tbl_AvgPercCotton[Average % Cotton],MATCH(Tbl_Calculator[[#This Row],[% Cotton in Blend
(Estimated Cotton %)]],Tbl_AvgPercCotton[Blends],0)),0)</f>
        <v>0</v>
      </c>
      <c r="O851" s="311" t="str">
        <f>CONCATENATE(Tbl_Calculator[[#This Row],[Product Category]],"|",Tbl_Calculator[[#This Row],[Product]])</f>
        <v>|</v>
      </c>
      <c r="P851" s="310">
        <f ca="1">IF(AND(Tbl_Calculator[[#This Row],[Number 
Purchased or Sold
(Individual item)]]&gt;0,Tbl_Calculator[[#This Row],[Weight of Cotton Fibre
(Kg)]]=0),0,1)</f>
        <v>1</v>
      </c>
    </row>
    <row r="852" spans="2:16">
      <c r="B852" s="343"/>
      <c r="C852" s="343"/>
      <c r="D852" s="343"/>
      <c r="E852" s="343"/>
      <c r="F852" s="344">
        <f>IFERROR(INDEX(Tbl_ProductList[Product Weight (g)],MATCH(Tbl_Calculator[[#This Row],[Weight Lookup]],Tbl_ProductList[Product Weight Lookup],0)),0)</f>
        <v>0</v>
      </c>
      <c r="G852" s="345"/>
      <c r="H852" s="346"/>
      <c r="I852" s="347"/>
      <c r="J85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52" s="311" t="e">
        <f ca="1">INDEX(INDIRECT("Tbl_metadata[Category Table names]"),MATCH(Tbl_Calculator[[#This Row],[Business Area]],INDIRECT("Tbl_metadata[Types]",0)))</f>
        <v>#N/A</v>
      </c>
      <c r="L852" s="311" t="e">
        <f ca="1">INDEX(INDIRECT("Tbl_metadata[FabricType Table names]"),MATCH(Tbl_Calculator[[#This Row],[Business Area]],INDIRECT("Tbl_metadata[Types]",0)))</f>
        <v>#N/A</v>
      </c>
      <c r="M85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52" s="312">
        <f>IFERROR(INDEX(Tbl_AvgPercCotton[Average % Cotton],MATCH(Tbl_Calculator[[#This Row],[% Cotton in Blend
(Estimated Cotton %)]],Tbl_AvgPercCotton[Blends],0)),0)</f>
        <v>0</v>
      </c>
      <c r="O852" s="311" t="str">
        <f>CONCATENATE(Tbl_Calculator[[#This Row],[Product Category]],"|",Tbl_Calculator[[#This Row],[Product]])</f>
        <v>|</v>
      </c>
      <c r="P852" s="310">
        <f ca="1">IF(AND(Tbl_Calculator[[#This Row],[Number 
Purchased or Sold
(Individual item)]]&gt;0,Tbl_Calculator[[#This Row],[Weight of Cotton Fibre
(Kg)]]=0),0,1)</f>
        <v>1</v>
      </c>
    </row>
    <row r="853" spans="2:16">
      <c r="B853" s="348"/>
      <c r="C853" s="348"/>
      <c r="D853" s="348"/>
      <c r="E853" s="348"/>
      <c r="F853" s="349">
        <f>IFERROR(INDEX(Tbl_ProductList[Product Weight (g)],MATCH(Tbl_Calculator[[#This Row],[Weight Lookup]],Tbl_ProductList[Product Weight Lookup],0)),0)</f>
        <v>0</v>
      </c>
      <c r="G853" s="350"/>
      <c r="H853" s="351"/>
      <c r="I853" s="352"/>
      <c r="J85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53" s="311" t="e">
        <f ca="1">INDEX(INDIRECT("Tbl_metadata[Category Table names]"),MATCH(Tbl_Calculator[[#This Row],[Business Area]],INDIRECT("Tbl_metadata[Types]",0)))</f>
        <v>#N/A</v>
      </c>
      <c r="L853" s="311" t="e">
        <f ca="1">INDEX(INDIRECT("Tbl_metadata[FabricType Table names]"),MATCH(Tbl_Calculator[[#This Row],[Business Area]],INDIRECT("Tbl_metadata[Types]",0)))</f>
        <v>#N/A</v>
      </c>
      <c r="M85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53" s="312">
        <f>IFERROR(INDEX(Tbl_AvgPercCotton[Average % Cotton],MATCH(Tbl_Calculator[[#This Row],[% Cotton in Blend
(Estimated Cotton %)]],Tbl_AvgPercCotton[Blends],0)),0)</f>
        <v>0</v>
      </c>
      <c r="O853" s="311" t="str">
        <f>CONCATENATE(Tbl_Calculator[[#This Row],[Product Category]],"|",Tbl_Calculator[[#This Row],[Product]])</f>
        <v>|</v>
      </c>
      <c r="P853" s="310">
        <f ca="1">IF(AND(Tbl_Calculator[[#This Row],[Number 
Purchased or Sold
(Individual item)]]&gt;0,Tbl_Calculator[[#This Row],[Weight of Cotton Fibre
(Kg)]]=0),0,1)</f>
        <v>1</v>
      </c>
    </row>
    <row r="854" spans="2:16">
      <c r="B854" s="343"/>
      <c r="C854" s="343"/>
      <c r="D854" s="343"/>
      <c r="E854" s="343"/>
      <c r="F854" s="344">
        <f>IFERROR(INDEX(Tbl_ProductList[Product Weight (g)],MATCH(Tbl_Calculator[[#This Row],[Weight Lookup]],Tbl_ProductList[Product Weight Lookup],0)),0)</f>
        <v>0</v>
      </c>
      <c r="G854" s="345"/>
      <c r="H854" s="346"/>
      <c r="I854" s="347"/>
      <c r="J85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54" s="311" t="e">
        <f ca="1">INDEX(INDIRECT("Tbl_metadata[Category Table names]"),MATCH(Tbl_Calculator[[#This Row],[Business Area]],INDIRECT("Tbl_metadata[Types]",0)))</f>
        <v>#N/A</v>
      </c>
      <c r="L854" s="311" t="e">
        <f ca="1">INDEX(INDIRECT("Tbl_metadata[FabricType Table names]"),MATCH(Tbl_Calculator[[#This Row],[Business Area]],INDIRECT("Tbl_metadata[Types]",0)))</f>
        <v>#N/A</v>
      </c>
      <c r="M85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54" s="312">
        <f>IFERROR(INDEX(Tbl_AvgPercCotton[Average % Cotton],MATCH(Tbl_Calculator[[#This Row],[% Cotton in Blend
(Estimated Cotton %)]],Tbl_AvgPercCotton[Blends],0)),0)</f>
        <v>0</v>
      </c>
      <c r="O854" s="311" t="str">
        <f>CONCATENATE(Tbl_Calculator[[#This Row],[Product Category]],"|",Tbl_Calculator[[#This Row],[Product]])</f>
        <v>|</v>
      </c>
      <c r="P854" s="310">
        <f ca="1">IF(AND(Tbl_Calculator[[#This Row],[Number 
Purchased or Sold
(Individual item)]]&gt;0,Tbl_Calculator[[#This Row],[Weight of Cotton Fibre
(Kg)]]=0),0,1)</f>
        <v>1</v>
      </c>
    </row>
    <row r="855" spans="2:16">
      <c r="B855" s="348"/>
      <c r="C855" s="348"/>
      <c r="D855" s="348"/>
      <c r="E855" s="348"/>
      <c r="F855" s="349">
        <f>IFERROR(INDEX(Tbl_ProductList[Product Weight (g)],MATCH(Tbl_Calculator[[#This Row],[Weight Lookup]],Tbl_ProductList[Product Weight Lookup],0)),0)</f>
        <v>0</v>
      </c>
      <c r="G855" s="350"/>
      <c r="H855" s="351"/>
      <c r="I855" s="352"/>
      <c r="J85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55" s="311" t="e">
        <f ca="1">INDEX(INDIRECT("Tbl_metadata[Category Table names]"),MATCH(Tbl_Calculator[[#This Row],[Business Area]],INDIRECT("Tbl_metadata[Types]",0)))</f>
        <v>#N/A</v>
      </c>
      <c r="L855" s="311" t="e">
        <f ca="1">INDEX(INDIRECT("Tbl_metadata[FabricType Table names]"),MATCH(Tbl_Calculator[[#This Row],[Business Area]],INDIRECT("Tbl_metadata[Types]",0)))</f>
        <v>#N/A</v>
      </c>
      <c r="M85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55" s="312">
        <f>IFERROR(INDEX(Tbl_AvgPercCotton[Average % Cotton],MATCH(Tbl_Calculator[[#This Row],[% Cotton in Blend
(Estimated Cotton %)]],Tbl_AvgPercCotton[Blends],0)),0)</f>
        <v>0</v>
      </c>
      <c r="O855" s="311" t="str">
        <f>CONCATENATE(Tbl_Calculator[[#This Row],[Product Category]],"|",Tbl_Calculator[[#This Row],[Product]])</f>
        <v>|</v>
      </c>
      <c r="P855" s="310">
        <f ca="1">IF(AND(Tbl_Calculator[[#This Row],[Number 
Purchased or Sold
(Individual item)]]&gt;0,Tbl_Calculator[[#This Row],[Weight of Cotton Fibre
(Kg)]]=0),0,1)</f>
        <v>1</v>
      </c>
    </row>
    <row r="856" spans="2:16">
      <c r="B856" s="343"/>
      <c r="C856" s="343"/>
      <c r="D856" s="343"/>
      <c r="E856" s="343"/>
      <c r="F856" s="344">
        <f>IFERROR(INDEX(Tbl_ProductList[Product Weight (g)],MATCH(Tbl_Calculator[[#This Row],[Weight Lookup]],Tbl_ProductList[Product Weight Lookup],0)),0)</f>
        <v>0</v>
      </c>
      <c r="G856" s="345"/>
      <c r="H856" s="346"/>
      <c r="I856" s="347"/>
      <c r="J85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56" s="311" t="e">
        <f ca="1">INDEX(INDIRECT("Tbl_metadata[Category Table names]"),MATCH(Tbl_Calculator[[#This Row],[Business Area]],INDIRECT("Tbl_metadata[Types]",0)))</f>
        <v>#N/A</v>
      </c>
      <c r="L856" s="311" t="e">
        <f ca="1">INDEX(INDIRECT("Tbl_metadata[FabricType Table names]"),MATCH(Tbl_Calculator[[#This Row],[Business Area]],INDIRECT("Tbl_metadata[Types]",0)))</f>
        <v>#N/A</v>
      </c>
      <c r="M85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56" s="312">
        <f>IFERROR(INDEX(Tbl_AvgPercCotton[Average % Cotton],MATCH(Tbl_Calculator[[#This Row],[% Cotton in Blend
(Estimated Cotton %)]],Tbl_AvgPercCotton[Blends],0)),0)</f>
        <v>0</v>
      </c>
      <c r="O856" s="311" t="str">
        <f>CONCATENATE(Tbl_Calculator[[#This Row],[Product Category]],"|",Tbl_Calculator[[#This Row],[Product]])</f>
        <v>|</v>
      </c>
      <c r="P856" s="310">
        <f ca="1">IF(AND(Tbl_Calculator[[#This Row],[Number 
Purchased or Sold
(Individual item)]]&gt;0,Tbl_Calculator[[#This Row],[Weight of Cotton Fibre
(Kg)]]=0),0,1)</f>
        <v>1</v>
      </c>
    </row>
    <row r="857" spans="2:16">
      <c r="B857" s="348"/>
      <c r="C857" s="348"/>
      <c r="D857" s="348"/>
      <c r="E857" s="348"/>
      <c r="F857" s="349">
        <f>IFERROR(INDEX(Tbl_ProductList[Product Weight (g)],MATCH(Tbl_Calculator[[#This Row],[Weight Lookup]],Tbl_ProductList[Product Weight Lookup],0)),0)</f>
        <v>0</v>
      </c>
      <c r="G857" s="350"/>
      <c r="H857" s="351"/>
      <c r="I857" s="352"/>
      <c r="J85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57" s="311" t="e">
        <f ca="1">INDEX(INDIRECT("Tbl_metadata[Category Table names]"),MATCH(Tbl_Calculator[[#This Row],[Business Area]],INDIRECT("Tbl_metadata[Types]",0)))</f>
        <v>#N/A</v>
      </c>
      <c r="L857" s="311" t="e">
        <f ca="1">INDEX(INDIRECT("Tbl_metadata[FabricType Table names]"),MATCH(Tbl_Calculator[[#This Row],[Business Area]],INDIRECT("Tbl_metadata[Types]",0)))</f>
        <v>#N/A</v>
      </c>
      <c r="M85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57" s="312">
        <f>IFERROR(INDEX(Tbl_AvgPercCotton[Average % Cotton],MATCH(Tbl_Calculator[[#This Row],[% Cotton in Blend
(Estimated Cotton %)]],Tbl_AvgPercCotton[Blends],0)),0)</f>
        <v>0</v>
      </c>
      <c r="O857" s="311" t="str">
        <f>CONCATENATE(Tbl_Calculator[[#This Row],[Product Category]],"|",Tbl_Calculator[[#This Row],[Product]])</f>
        <v>|</v>
      </c>
      <c r="P857" s="310">
        <f ca="1">IF(AND(Tbl_Calculator[[#This Row],[Number 
Purchased or Sold
(Individual item)]]&gt;0,Tbl_Calculator[[#This Row],[Weight of Cotton Fibre
(Kg)]]=0),0,1)</f>
        <v>1</v>
      </c>
    </row>
    <row r="858" spans="2:16">
      <c r="B858" s="343"/>
      <c r="C858" s="343"/>
      <c r="D858" s="343"/>
      <c r="E858" s="343"/>
      <c r="F858" s="344">
        <f>IFERROR(INDEX(Tbl_ProductList[Product Weight (g)],MATCH(Tbl_Calculator[[#This Row],[Weight Lookup]],Tbl_ProductList[Product Weight Lookup],0)),0)</f>
        <v>0</v>
      </c>
      <c r="G858" s="345"/>
      <c r="H858" s="346"/>
      <c r="I858" s="347"/>
      <c r="J85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58" s="311" t="e">
        <f ca="1">INDEX(INDIRECT("Tbl_metadata[Category Table names]"),MATCH(Tbl_Calculator[[#This Row],[Business Area]],INDIRECT("Tbl_metadata[Types]",0)))</f>
        <v>#N/A</v>
      </c>
      <c r="L858" s="311" t="e">
        <f ca="1">INDEX(INDIRECT("Tbl_metadata[FabricType Table names]"),MATCH(Tbl_Calculator[[#This Row],[Business Area]],INDIRECT("Tbl_metadata[Types]",0)))</f>
        <v>#N/A</v>
      </c>
      <c r="M85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58" s="312">
        <f>IFERROR(INDEX(Tbl_AvgPercCotton[Average % Cotton],MATCH(Tbl_Calculator[[#This Row],[% Cotton in Blend
(Estimated Cotton %)]],Tbl_AvgPercCotton[Blends],0)),0)</f>
        <v>0</v>
      </c>
      <c r="O858" s="311" t="str">
        <f>CONCATENATE(Tbl_Calculator[[#This Row],[Product Category]],"|",Tbl_Calculator[[#This Row],[Product]])</f>
        <v>|</v>
      </c>
      <c r="P858" s="310">
        <f ca="1">IF(AND(Tbl_Calculator[[#This Row],[Number 
Purchased or Sold
(Individual item)]]&gt;0,Tbl_Calculator[[#This Row],[Weight of Cotton Fibre
(Kg)]]=0),0,1)</f>
        <v>1</v>
      </c>
    </row>
    <row r="859" spans="2:16">
      <c r="B859" s="348"/>
      <c r="C859" s="348"/>
      <c r="D859" s="348"/>
      <c r="E859" s="348"/>
      <c r="F859" s="349">
        <f>IFERROR(INDEX(Tbl_ProductList[Product Weight (g)],MATCH(Tbl_Calculator[[#This Row],[Weight Lookup]],Tbl_ProductList[Product Weight Lookup],0)),0)</f>
        <v>0</v>
      </c>
      <c r="G859" s="350"/>
      <c r="H859" s="351"/>
      <c r="I859" s="352"/>
      <c r="J85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59" s="311" t="e">
        <f ca="1">INDEX(INDIRECT("Tbl_metadata[Category Table names]"),MATCH(Tbl_Calculator[[#This Row],[Business Area]],INDIRECT("Tbl_metadata[Types]",0)))</f>
        <v>#N/A</v>
      </c>
      <c r="L859" s="311" t="e">
        <f ca="1">INDEX(INDIRECT("Tbl_metadata[FabricType Table names]"),MATCH(Tbl_Calculator[[#This Row],[Business Area]],INDIRECT("Tbl_metadata[Types]",0)))</f>
        <v>#N/A</v>
      </c>
      <c r="M85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59" s="312">
        <f>IFERROR(INDEX(Tbl_AvgPercCotton[Average % Cotton],MATCH(Tbl_Calculator[[#This Row],[% Cotton in Blend
(Estimated Cotton %)]],Tbl_AvgPercCotton[Blends],0)),0)</f>
        <v>0</v>
      </c>
      <c r="O859" s="311" t="str">
        <f>CONCATENATE(Tbl_Calculator[[#This Row],[Product Category]],"|",Tbl_Calculator[[#This Row],[Product]])</f>
        <v>|</v>
      </c>
      <c r="P859" s="310">
        <f ca="1">IF(AND(Tbl_Calculator[[#This Row],[Number 
Purchased or Sold
(Individual item)]]&gt;0,Tbl_Calculator[[#This Row],[Weight of Cotton Fibre
(Kg)]]=0),0,1)</f>
        <v>1</v>
      </c>
    </row>
    <row r="860" spans="2:16">
      <c r="B860" s="343"/>
      <c r="C860" s="343"/>
      <c r="D860" s="343"/>
      <c r="E860" s="343"/>
      <c r="F860" s="344">
        <f>IFERROR(INDEX(Tbl_ProductList[Product Weight (g)],MATCH(Tbl_Calculator[[#This Row],[Weight Lookup]],Tbl_ProductList[Product Weight Lookup],0)),0)</f>
        <v>0</v>
      </c>
      <c r="G860" s="345"/>
      <c r="H860" s="346"/>
      <c r="I860" s="347"/>
      <c r="J86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60" s="311" t="e">
        <f ca="1">INDEX(INDIRECT("Tbl_metadata[Category Table names]"),MATCH(Tbl_Calculator[[#This Row],[Business Area]],INDIRECT("Tbl_metadata[Types]",0)))</f>
        <v>#N/A</v>
      </c>
      <c r="L860" s="311" t="e">
        <f ca="1">INDEX(INDIRECT("Tbl_metadata[FabricType Table names]"),MATCH(Tbl_Calculator[[#This Row],[Business Area]],INDIRECT("Tbl_metadata[Types]",0)))</f>
        <v>#N/A</v>
      </c>
      <c r="M86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60" s="312">
        <f>IFERROR(INDEX(Tbl_AvgPercCotton[Average % Cotton],MATCH(Tbl_Calculator[[#This Row],[% Cotton in Blend
(Estimated Cotton %)]],Tbl_AvgPercCotton[Blends],0)),0)</f>
        <v>0</v>
      </c>
      <c r="O860" s="311" t="str">
        <f>CONCATENATE(Tbl_Calculator[[#This Row],[Product Category]],"|",Tbl_Calculator[[#This Row],[Product]])</f>
        <v>|</v>
      </c>
      <c r="P860" s="310">
        <f ca="1">IF(AND(Tbl_Calculator[[#This Row],[Number 
Purchased or Sold
(Individual item)]]&gt;0,Tbl_Calculator[[#This Row],[Weight of Cotton Fibre
(Kg)]]=0),0,1)</f>
        <v>1</v>
      </c>
    </row>
    <row r="861" spans="2:16">
      <c r="B861" s="348"/>
      <c r="C861" s="348"/>
      <c r="D861" s="348"/>
      <c r="E861" s="348"/>
      <c r="F861" s="349">
        <f>IFERROR(INDEX(Tbl_ProductList[Product Weight (g)],MATCH(Tbl_Calculator[[#This Row],[Weight Lookup]],Tbl_ProductList[Product Weight Lookup],0)),0)</f>
        <v>0</v>
      </c>
      <c r="G861" s="350"/>
      <c r="H861" s="351"/>
      <c r="I861" s="352"/>
      <c r="J86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61" s="311" t="e">
        <f ca="1">INDEX(INDIRECT("Tbl_metadata[Category Table names]"),MATCH(Tbl_Calculator[[#This Row],[Business Area]],INDIRECT("Tbl_metadata[Types]",0)))</f>
        <v>#N/A</v>
      </c>
      <c r="L861" s="311" t="e">
        <f ca="1">INDEX(INDIRECT("Tbl_metadata[FabricType Table names]"),MATCH(Tbl_Calculator[[#This Row],[Business Area]],INDIRECT("Tbl_metadata[Types]",0)))</f>
        <v>#N/A</v>
      </c>
      <c r="M86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61" s="312">
        <f>IFERROR(INDEX(Tbl_AvgPercCotton[Average % Cotton],MATCH(Tbl_Calculator[[#This Row],[% Cotton in Blend
(Estimated Cotton %)]],Tbl_AvgPercCotton[Blends],0)),0)</f>
        <v>0</v>
      </c>
      <c r="O861" s="311" t="str">
        <f>CONCATENATE(Tbl_Calculator[[#This Row],[Product Category]],"|",Tbl_Calculator[[#This Row],[Product]])</f>
        <v>|</v>
      </c>
      <c r="P861" s="310">
        <f ca="1">IF(AND(Tbl_Calculator[[#This Row],[Number 
Purchased or Sold
(Individual item)]]&gt;0,Tbl_Calculator[[#This Row],[Weight of Cotton Fibre
(Kg)]]=0),0,1)</f>
        <v>1</v>
      </c>
    </row>
    <row r="862" spans="2:16">
      <c r="B862" s="343"/>
      <c r="C862" s="343"/>
      <c r="D862" s="343"/>
      <c r="E862" s="343"/>
      <c r="F862" s="344">
        <f>IFERROR(INDEX(Tbl_ProductList[Product Weight (g)],MATCH(Tbl_Calculator[[#This Row],[Weight Lookup]],Tbl_ProductList[Product Weight Lookup],0)),0)</f>
        <v>0</v>
      </c>
      <c r="G862" s="345"/>
      <c r="H862" s="346"/>
      <c r="I862" s="347"/>
      <c r="J86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62" s="311" t="e">
        <f ca="1">INDEX(INDIRECT("Tbl_metadata[Category Table names]"),MATCH(Tbl_Calculator[[#This Row],[Business Area]],INDIRECT("Tbl_metadata[Types]",0)))</f>
        <v>#N/A</v>
      </c>
      <c r="L862" s="311" t="e">
        <f ca="1">INDEX(INDIRECT("Tbl_metadata[FabricType Table names]"),MATCH(Tbl_Calculator[[#This Row],[Business Area]],INDIRECT("Tbl_metadata[Types]",0)))</f>
        <v>#N/A</v>
      </c>
      <c r="M86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62" s="312">
        <f>IFERROR(INDEX(Tbl_AvgPercCotton[Average % Cotton],MATCH(Tbl_Calculator[[#This Row],[% Cotton in Blend
(Estimated Cotton %)]],Tbl_AvgPercCotton[Blends],0)),0)</f>
        <v>0</v>
      </c>
      <c r="O862" s="311" t="str">
        <f>CONCATENATE(Tbl_Calculator[[#This Row],[Product Category]],"|",Tbl_Calculator[[#This Row],[Product]])</f>
        <v>|</v>
      </c>
      <c r="P862" s="310">
        <f ca="1">IF(AND(Tbl_Calculator[[#This Row],[Number 
Purchased or Sold
(Individual item)]]&gt;0,Tbl_Calculator[[#This Row],[Weight of Cotton Fibre
(Kg)]]=0),0,1)</f>
        <v>1</v>
      </c>
    </row>
    <row r="863" spans="2:16">
      <c r="B863" s="348"/>
      <c r="C863" s="348"/>
      <c r="D863" s="348"/>
      <c r="E863" s="348"/>
      <c r="F863" s="349">
        <f>IFERROR(INDEX(Tbl_ProductList[Product Weight (g)],MATCH(Tbl_Calculator[[#This Row],[Weight Lookup]],Tbl_ProductList[Product Weight Lookup],0)),0)</f>
        <v>0</v>
      </c>
      <c r="G863" s="350"/>
      <c r="H863" s="351"/>
      <c r="I863" s="352"/>
      <c r="J86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63" s="311" t="e">
        <f ca="1">INDEX(INDIRECT("Tbl_metadata[Category Table names]"),MATCH(Tbl_Calculator[[#This Row],[Business Area]],INDIRECT("Tbl_metadata[Types]",0)))</f>
        <v>#N/A</v>
      </c>
      <c r="L863" s="311" t="e">
        <f ca="1">INDEX(INDIRECT("Tbl_metadata[FabricType Table names]"),MATCH(Tbl_Calculator[[#This Row],[Business Area]],INDIRECT("Tbl_metadata[Types]",0)))</f>
        <v>#N/A</v>
      </c>
      <c r="M86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63" s="312">
        <f>IFERROR(INDEX(Tbl_AvgPercCotton[Average % Cotton],MATCH(Tbl_Calculator[[#This Row],[% Cotton in Blend
(Estimated Cotton %)]],Tbl_AvgPercCotton[Blends],0)),0)</f>
        <v>0</v>
      </c>
      <c r="O863" s="311" t="str">
        <f>CONCATENATE(Tbl_Calculator[[#This Row],[Product Category]],"|",Tbl_Calculator[[#This Row],[Product]])</f>
        <v>|</v>
      </c>
      <c r="P863" s="310">
        <f ca="1">IF(AND(Tbl_Calculator[[#This Row],[Number 
Purchased or Sold
(Individual item)]]&gt;0,Tbl_Calculator[[#This Row],[Weight of Cotton Fibre
(Kg)]]=0),0,1)</f>
        <v>1</v>
      </c>
    </row>
    <row r="864" spans="2:16">
      <c r="B864" s="343"/>
      <c r="C864" s="343"/>
      <c r="D864" s="343"/>
      <c r="E864" s="343"/>
      <c r="F864" s="344">
        <f>IFERROR(INDEX(Tbl_ProductList[Product Weight (g)],MATCH(Tbl_Calculator[[#This Row],[Weight Lookup]],Tbl_ProductList[Product Weight Lookup],0)),0)</f>
        <v>0</v>
      </c>
      <c r="G864" s="345"/>
      <c r="H864" s="346"/>
      <c r="I864" s="347"/>
      <c r="J86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64" s="311" t="e">
        <f ca="1">INDEX(INDIRECT("Tbl_metadata[Category Table names]"),MATCH(Tbl_Calculator[[#This Row],[Business Area]],INDIRECT("Tbl_metadata[Types]",0)))</f>
        <v>#N/A</v>
      </c>
      <c r="L864" s="311" t="e">
        <f ca="1">INDEX(INDIRECT("Tbl_metadata[FabricType Table names]"),MATCH(Tbl_Calculator[[#This Row],[Business Area]],INDIRECT("Tbl_metadata[Types]",0)))</f>
        <v>#N/A</v>
      </c>
      <c r="M86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64" s="312">
        <f>IFERROR(INDEX(Tbl_AvgPercCotton[Average % Cotton],MATCH(Tbl_Calculator[[#This Row],[% Cotton in Blend
(Estimated Cotton %)]],Tbl_AvgPercCotton[Blends],0)),0)</f>
        <v>0</v>
      </c>
      <c r="O864" s="311" t="str">
        <f>CONCATENATE(Tbl_Calculator[[#This Row],[Product Category]],"|",Tbl_Calculator[[#This Row],[Product]])</f>
        <v>|</v>
      </c>
      <c r="P864" s="310">
        <f ca="1">IF(AND(Tbl_Calculator[[#This Row],[Number 
Purchased or Sold
(Individual item)]]&gt;0,Tbl_Calculator[[#This Row],[Weight of Cotton Fibre
(Kg)]]=0),0,1)</f>
        <v>1</v>
      </c>
    </row>
    <row r="865" spans="2:16">
      <c r="B865" s="348"/>
      <c r="C865" s="348"/>
      <c r="D865" s="348"/>
      <c r="E865" s="348"/>
      <c r="F865" s="349">
        <f>IFERROR(INDEX(Tbl_ProductList[Product Weight (g)],MATCH(Tbl_Calculator[[#This Row],[Weight Lookup]],Tbl_ProductList[Product Weight Lookup],0)),0)</f>
        <v>0</v>
      </c>
      <c r="G865" s="350"/>
      <c r="H865" s="351"/>
      <c r="I865" s="352"/>
      <c r="J86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65" s="311" t="e">
        <f ca="1">INDEX(INDIRECT("Tbl_metadata[Category Table names]"),MATCH(Tbl_Calculator[[#This Row],[Business Area]],INDIRECT("Tbl_metadata[Types]",0)))</f>
        <v>#N/A</v>
      </c>
      <c r="L865" s="311" t="e">
        <f ca="1">INDEX(INDIRECT("Tbl_metadata[FabricType Table names]"),MATCH(Tbl_Calculator[[#This Row],[Business Area]],INDIRECT("Tbl_metadata[Types]",0)))</f>
        <v>#N/A</v>
      </c>
      <c r="M86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65" s="312">
        <f>IFERROR(INDEX(Tbl_AvgPercCotton[Average % Cotton],MATCH(Tbl_Calculator[[#This Row],[% Cotton in Blend
(Estimated Cotton %)]],Tbl_AvgPercCotton[Blends],0)),0)</f>
        <v>0</v>
      </c>
      <c r="O865" s="311" t="str">
        <f>CONCATENATE(Tbl_Calculator[[#This Row],[Product Category]],"|",Tbl_Calculator[[#This Row],[Product]])</f>
        <v>|</v>
      </c>
      <c r="P865" s="310">
        <f ca="1">IF(AND(Tbl_Calculator[[#This Row],[Number 
Purchased or Sold
(Individual item)]]&gt;0,Tbl_Calculator[[#This Row],[Weight of Cotton Fibre
(Kg)]]=0),0,1)</f>
        <v>1</v>
      </c>
    </row>
    <row r="866" spans="2:16">
      <c r="B866" s="343"/>
      <c r="C866" s="343"/>
      <c r="D866" s="343"/>
      <c r="E866" s="343"/>
      <c r="F866" s="344">
        <f>IFERROR(INDEX(Tbl_ProductList[Product Weight (g)],MATCH(Tbl_Calculator[[#This Row],[Weight Lookup]],Tbl_ProductList[Product Weight Lookup],0)),0)</f>
        <v>0</v>
      </c>
      <c r="G866" s="345"/>
      <c r="H866" s="346"/>
      <c r="I866" s="347"/>
      <c r="J86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66" s="311" t="e">
        <f ca="1">INDEX(INDIRECT("Tbl_metadata[Category Table names]"),MATCH(Tbl_Calculator[[#This Row],[Business Area]],INDIRECT("Tbl_metadata[Types]",0)))</f>
        <v>#N/A</v>
      </c>
      <c r="L866" s="311" t="e">
        <f ca="1">INDEX(INDIRECT("Tbl_metadata[FabricType Table names]"),MATCH(Tbl_Calculator[[#This Row],[Business Area]],INDIRECT("Tbl_metadata[Types]",0)))</f>
        <v>#N/A</v>
      </c>
      <c r="M86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66" s="312">
        <f>IFERROR(INDEX(Tbl_AvgPercCotton[Average % Cotton],MATCH(Tbl_Calculator[[#This Row],[% Cotton in Blend
(Estimated Cotton %)]],Tbl_AvgPercCotton[Blends],0)),0)</f>
        <v>0</v>
      </c>
      <c r="O866" s="311" t="str">
        <f>CONCATENATE(Tbl_Calculator[[#This Row],[Product Category]],"|",Tbl_Calculator[[#This Row],[Product]])</f>
        <v>|</v>
      </c>
      <c r="P866" s="310">
        <f ca="1">IF(AND(Tbl_Calculator[[#This Row],[Number 
Purchased or Sold
(Individual item)]]&gt;0,Tbl_Calculator[[#This Row],[Weight of Cotton Fibre
(Kg)]]=0),0,1)</f>
        <v>1</v>
      </c>
    </row>
    <row r="867" spans="2:16">
      <c r="B867" s="348"/>
      <c r="C867" s="348"/>
      <c r="D867" s="348"/>
      <c r="E867" s="348"/>
      <c r="F867" s="349">
        <f>IFERROR(INDEX(Tbl_ProductList[Product Weight (g)],MATCH(Tbl_Calculator[[#This Row],[Weight Lookup]],Tbl_ProductList[Product Weight Lookup],0)),0)</f>
        <v>0</v>
      </c>
      <c r="G867" s="350"/>
      <c r="H867" s="351"/>
      <c r="I867" s="352"/>
      <c r="J86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67" s="311" t="e">
        <f ca="1">INDEX(INDIRECT("Tbl_metadata[Category Table names]"),MATCH(Tbl_Calculator[[#This Row],[Business Area]],INDIRECT("Tbl_metadata[Types]",0)))</f>
        <v>#N/A</v>
      </c>
      <c r="L867" s="311" t="e">
        <f ca="1">INDEX(INDIRECT("Tbl_metadata[FabricType Table names]"),MATCH(Tbl_Calculator[[#This Row],[Business Area]],INDIRECT("Tbl_metadata[Types]",0)))</f>
        <v>#N/A</v>
      </c>
      <c r="M86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67" s="312">
        <f>IFERROR(INDEX(Tbl_AvgPercCotton[Average % Cotton],MATCH(Tbl_Calculator[[#This Row],[% Cotton in Blend
(Estimated Cotton %)]],Tbl_AvgPercCotton[Blends],0)),0)</f>
        <v>0</v>
      </c>
      <c r="O867" s="311" t="str">
        <f>CONCATENATE(Tbl_Calculator[[#This Row],[Product Category]],"|",Tbl_Calculator[[#This Row],[Product]])</f>
        <v>|</v>
      </c>
      <c r="P867" s="310">
        <f ca="1">IF(AND(Tbl_Calculator[[#This Row],[Number 
Purchased or Sold
(Individual item)]]&gt;0,Tbl_Calculator[[#This Row],[Weight of Cotton Fibre
(Kg)]]=0),0,1)</f>
        <v>1</v>
      </c>
    </row>
    <row r="868" spans="2:16">
      <c r="B868" s="343"/>
      <c r="C868" s="343"/>
      <c r="D868" s="343"/>
      <c r="E868" s="343"/>
      <c r="F868" s="344">
        <f>IFERROR(INDEX(Tbl_ProductList[Product Weight (g)],MATCH(Tbl_Calculator[[#This Row],[Weight Lookup]],Tbl_ProductList[Product Weight Lookup],0)),0)</f>
        <v>0</v>
      </c>
      <c r="G868" s="345"/>
      <c r="H868" s="346"/>
      <c r="I868" s="347"/>
      <c r="J86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68" s="311" t="e">
        <f ca="1">INDEX(INDIRECT("Tbl_metadata[Category Table names]"),MATCH(Tbl_Calculator[[#This Row],[Business Area]],INDIRECT("Tbl_metadata[Types]",0)))</f>
        <v>#N/A</v>
      </c>
      <c r="L868" s="311" t="e">
        <f ca="1">INDEX(INDIRECT("Tbl_metadata[FabricType Table names]"),MATCH(Tbl_Calculator[[#This Row],[Business Area]],INDIRECT("Tbl_metadata[Types]",0)))</f>
        <v>#N/A</v>
      </c>
      <c r="M86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68" s="312">
        <f>IFERROR(INDEX(Tbl_AvgPercCotton[Average % Cotton],MATCH(Tbl_Calculator[[#This Row],[% Cotton in Blend
(Estimated Cotton %)]],Tbl_AvgPercCotton[Blends],0)),0)</f>
        <v>0</v>
      </c>
      <c r="O868" s="311" t="str">
        <f>CONCATENATE(Tbl_Calculator[[#This Row],[Product Category]],"|",Tbl_Calculator[[#This Row],[Product]])</f>
        <v>|</v>
      </c>
      <c r="P868" s="310">
        <f ca="1">IF(AND(Tbl_Calculator[[#This Row],[Number 
Purchased or Sold
(Individual item)]]&gt;0,Tbl_Calculator[[#This Row],[Weight of Cotton Fibre
(Kg)]]=0),0,1)</f>
        <v>1</v>
      </c>
    </row>
    <row r="869" spans="2:16">
      <c r="B869" s="348"/>
      <c r="C869" s="348"/>
      <c r="D869" s="348"/>
      <c r="E869" s="348"/>
      <c r="F869" s="349">
        <f>IFERROR(INDEX(Tbl_ProductList[Product Weight (g)],MATCH(Tbl_Calculator[[#This Row],[Weight Lookup]],Tbl_ProductList[Product Weight Lookup],0)),0)</f>
        <v>0</v>
      </c>
      <c r="G869" s="350"/>
      <c r="H869" s="351"/>
      <c r="I869" s="352"/>
      <c r="J86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69" s="311" t="e">
        <f ca="1">INDEX(INDIRECT("Tbl_metadata[Category Table names]"),MATCH(Tbl_Calculator[[#This Row],[Business Area]],INDIRECT("Tbl_metadata[Types]",0)))</f>
        <v>#N/A</v>
      </c>
      <c r="L869" s="311" t="e">
        <f ca="1">INDEX(INDIRECT("Tbl_metadata[FabricType Table names]"),MATCH(Tbl_Calculator[[#This Row],[Business Area]],INDIRECT("Tbl_metadata[Types]",0)))</f>
        <v>#N/A</v>
      </c>
      <c r="M86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69" s="312">
        <f>IFERROR(INDEX(Tbl_AvgPercCotton[Average % Cotton],MATCH(Tbl_Calculator[[#This Row],[% Cotton in Blend
(Estimated Cotton %)]],Tbl_AvgPercCotton[Blends],0)),0)</f>
        <v>0</v>
      </c>
      <c r="O869" s="311" t="str">
        <f>CONCATENATE(Tbl_Calculator[[#This Row],[Product Category]],"|",Tbl_Calculator[[#This Row],[Product]])</f>
        <v>|</v>
      </c>
      <c r="P869" s="310">
        <f ca="1">IF(AND(Tbl_Calculator[[#This Row],[Number 
Purchased or Sold
(Individual item)]]&gt;0,Tbl_Calculator[[#This Row],[Weight of Cotton Fibre
(Kg)]]=0),0,1)</f>
        <v>1</v>
      </c>
    </row>
    <row r="870" spans="2:16">
      <c r="B870" s="343"/>
      <c r="C870" s="343"/>
      <c r="D870" s="343"/>
      <c r="E870" s="343"/>
      <c r="F870" s="344">
        <f>IFERROR(INDEX(Tbl_ProductList[Product Weight (g)],MATCH(Tbl_Calculator[[#This Row],[Weight Lookup]],Tbl_ProductList[Product Weight Lookup],0)),0)</f>
        <v>0</v>
      </c>
      <c r="G870" s="345"/>
      <c r="H870" s="346"/>
      <c r="I870" s="347"/>
      <c r="J87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70" s="311" t="e">
        <f ca="1">INDEX(INDIRECT("Tbl_metadata[Category Table names]"),MATCH(Tbl_Calculator[[#This Row],[Business Area]],INDIRECT("Tbl_metadata[Types]",0)))</f>
        <v>#N/A</v>
      </c>
      <c r="L870" s="311" t="e">
        <f ca="1">INDEX(INDIRECT("Tbl_metadata[FabricType Table names]"),MATCH(Tbl_Calculator[[#This Row],[Business Area]],INDIRECT("Tbl_metadata[Types]",0)))</f>
        <v>#N/A</v>
      </c>
      <c r="M87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70" s="312">
        <f>IFERROR(INDEX(Tbl_AvgPercCotton[Average % Cotton],MATCH(Tbl_Calculator[[#This Row],[% Cotton in Blend
(Estimated Cotton %)]],Tbl_AvgPercCotton[Blends],0)),0)</f>
        <v>0</v>
      </c>
      <c r="O870" s="311" t="str">
        <f>CONCATENATE(Tbl_Calculator[[#This Row],[Product Category]],"|",Tbl_Calculator[[#This Row],[Product]])</f>
        <v>|</v>
      </c>
      <c r="P870" s="310">
        <f ca="1">IF(AND(Tbl_Calculator[[#This Row],[Number 
Purchased or Sold
(Individual item)]]&gt;0,Tbl_Calculator[[#This Row],[Weight of Cotton Fibre
(Kg)]]=0),0,1)</f>
        <v>1</v>
      </c>
    </row>
    <row r="871" spans="2:16">
      <c r="B871" s="348"/>
      <c r="C871" s="348"/>
      <c r="D871" s="348"/>
      <c r="E871" s="348"/>
      <c r="F871" s="349">
        <f>IFERROR(INDEX(Tbl_ProductList[Product Weight (g)],MATCH(Tbl_Calculator[[#This Row],[Weight Lookup]],Tbl_ProductList[Product Weight Lookup],0)),0)</f>
        <v>0</v>
      </c>
      <c r="G871" s="350"/>
      <c r="H871" s="351"/>
      <c r="I871" s="352"/>
      <c r="J87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71" s="311" t="e">
        <f ca="1">INDEX(INDIRECT("Tbl_metadata[Category Table names]"),MATCH(Tbl_Calculator[[#This Row],[Business Area]],INDIRECT("Tbl_metadata[Types]",0)))</f>
        <v>#N/A</v>
      </c>
      <c r="L871" s="311" t="e">
        <f ca="1">INDEX(INDIRECT("Tbl_metadata[FabricType Table names]"),MATCH(Tbl_Calculator[[#This Row],[Business Area]],INDIRECT("Tbl_metadata[Types]",0)))</f>
        <v>#N/A</v>
      </c>
      <c r="M87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71" s="312">
        <f>IFERROR(INDEX(Tbl_AvgPercCotton[Average % Cotton],MATCH(Tbl_Calculator[[#This Row],[% Cotton in Blend
(Estimated Cotton %)]],Tbl_AvgPercCotton[Blends],0)),0)</f>
        <v>0</v>
      </c>
      <c r="O871" s="311" t="str">
        <f>CONCATENATE(Tbl_Calculator[[#This Row],[Product Category]],"|",Tbl_Calculator[[#This Row],[Product]])</f>
        <v>|</v>
      </c>
      <c r="P871" s="310">
        <f ca="1">IF(AND(Tbl_Calculator[[#This Row],[Number 
Purchased or Sold
(Individual item)]]&gt;0,Tbl_Calculator[[#This Row],[Weight of Cotton Fibre
(Kg)]]=0),0,1)</f>
        <v>1</v>
      </c>
    </row>
    <row r="872" spans="2:16">
      <c r="B872" s="343"/>
      <c r="C872" s="343"/>
      <c r="D872" s="343"/>
      <c r="E872" s="343"/>
      <c r="F872" s="344">
        <f>IFERROR(INDEX(Tbl_ProductList[Product Weight (g)],MATCH(Tbl_Calculator[[#This Row],[Weight Lookup]],Tbl_ProductList[Product Weight Lookup],0)),0)</f>
        <v>0</v>
      </c>
      <c r="G872" s="345"/>
      <c r="H872" s="346"/>
      <c r="I872" s="347"/>
      <c r="J87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72" s="311" t="e">
        <f ca="1">INDEX(INDIRECT("Tbl_metadata[Category Table names]"),MATCH(Tbl_Calculator[[#This Row],[Business Area]],INDIRECT("Tbl_metadata[Types]",0)))</f>
        <v>#N/A</v>
      </c>
      <c r="L872" s="311" t="e">
        <f ca="1">INDEX(INDIRECT("Tbl_metadata[FabricType Table names]"),MATCH(Tbl_Calculator[[#This Row],[Business Area]],INDIRECT("Tbl_metadata[Types]",0)))</f>
        <v>#N/A</v>
      </c>
      <c r="M87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72" s="312">
        <f>IFERROR(INDEX(Tbl_AvgPercCotton[Average % Cotton],MATCH(Tbl_Calculator[[#This Row],[% Cotton in Blend
(Estimated Cotton %)]],Tbl_AvgPercCotton[Blends],0)),0)</f>
        <v>0</v>
      </c>
      <c r="O872" s="311" t="str">
        <f>CONCATENATE(Tbl_Calculator[[#This Row],[Product Category]],"|",Tbl_Calculator[[#This Row],[Product]])</f>
        <v>|</v>
      </c>
      <c r="P872" s="310">
        <f ca="1">IF(AND(Tbl_Calculator[[#This Row],[Number 
Purchased or Sold
(Individual item)]]&gt;0,Tbl_Calculator[[#This Row],[Weight of Cotton Fibre
(Kg)]]=0),0,1)</f>
        <v>1</v>
      </c>
    </row>
    <row r="873" spans="2:16">
      <c r="B873" s="348"/>
      <c r="C873" s="348"/>
      <c r="D873" s="348"/>
      <c r="E873" s="348"/>
      <c r="F873" s="349">
        <f>IFERROR(INDEX(Tbl_ProductList[Product Weight (g)],MATCH(Tbl_Calculator[[#This Row],[Weight Lookup]],Tbl_ProductList[Product Weight Lookup],0)),0)</f>
        <v>0</v>
      </c>
      <c r="G873" s="350"/>
      <c r="H873" s="351"/>
      <c r="I873" s="352"/>
      <c r="J87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73" s="311" t="e">
        <f ca="1">INDEX(INDIRECT("Tbl_metadata[Category Table names]"),MATCH(Tbl_Calculator[[#This Row],[Business Area]],INDIRECT("Tbl_metadata[Types]",0)))</f>
        <v>#N/A</v>
      </c>
      <c r="L873" s="311" t="e">
        <f ca="1">INDEX(INDIRECT("Tbl_metadata[FabricType Table names]"),MATCH(Tbl_Calculator[[#This Row],[Business Area]],INDIRECT("Tbl_metadata[Types]",0)))</f>
        <v>#N/A</v>
      </c>
      <c r="M87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73" s="312">
        <f>IFERROR(INDEX(Tbl_AvgPercCotton[Average % Cotton],MATCH(Tbl_Calculator[[#This Row],[% Cotton in Blend
(Estimated Cotton %)]],Tbl_AvgPercCotton[Blends],0)),0)</f>
        <v>0</v>
      </c>
      <c r="O873" s="311" t="str">
        <f>CONCATENATE(Tbl_Calculator[[#This Row],[Product Category]],"|",Tbl_Calculator[[#This Row],[Product]])</f>
        <v>|</v>
      </c>
      <c r="P873" s="310">
        <f ca="1">IF(AND(Tbl_Calculator[[#This Row],[Number 
Purchased or Sold
(Individual item)]]&gt;0,Tbl_Calculator[[#This Row],[Weight of Cotton Fibre
(Kg)]]=0),0,1)</f>
        <v>1</v>
      </c>
    </row>
    <row r="874" spans="2:16">
      <c r="B874" s="343"/>
      <c r="C874" s="343"/>
      <c r="D874" s="343"/>
      <c r="E874" s="343"/>
      <c r="F874" s="344">
        <f>IFERROR(INDEX(Tbl_ProductList[Product Weight (g)],MATCH(Tbl_Calculator[[#This Row],[Weight Lookup]],Tbl_ProductList[Product Weight Lookup],0)),0)</f>
        <v>0</v>
      </c>
      <c r="G874" s="345"/>
      <c r="H874" s="346"/>
      <c r="I874" s="347"/>
      <c r="J87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74" s="311" t="e">
        <f ca="1">INDEX(INDIRECT("Tbl_metadata[Category Table names]"),MATCH(Tbl_Calculator[[#This Row],[Business Area]],INDIRECT("Tbl_metadata[Types]",0)))</f>
        <v>#N/A</v>
      </c>
      <c r="L874" s="311" t="e">
        <f ca="1">INDEX(INDIRECT("Tbl_metadata[FabricType Table names]"),MATCH(Tbl_Calculator[[#This Row],[Business Area]],INDIRECT("Tbl_metadata[Types]",0)))</f>
        <v>#N/A</v>
      </c>
      <c r="M87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74" s="312">
        <f>IFERROR(INDEX(Tbl_AvgPercCotton[Average % Cotton],MATCH(Tbl_Calculator[[#This Row],[% Cotton in Blend
(Estimated Cotton %)]],Tbl_AvgPercCotton[Blends],0)),0)</f>
        <v>0</v>
      </c>
      <c r="O874" s="311" t="str">
        <f>CONCATENATE(Tbl_Calculator[[#This Row],[Product Category]],"|",Tbl_Calculator[[#This Row],[Product]])</f>
        <v>|</v>
      </c>
      <c r="P874" s="310">
        <f ca="1">IF(AND(Tbl_Calculator[[#This Row],[Number 
Purchased or Sold
(Individual item)]]&gt;0,Tbl_Calculator[[#This Row],[Weight of Cotton Fibre
(Kg)]]=0),0,1)</f>
        <v>1</v>
      </c>
    </row>
    <row r="875" spans="2:16">
      <c r="B875" s="348"/>
      <c r="C875" s="348"/>
      <c r="D875" s="348"/>
      <c r="E875" s="348"/>
      <c r="F875" s="349">
        <f>IFERROR(INDEX(Tbl_ProductList[Product Weight (g)],MATCH(Tbl_Calculator[[#This Row],[Weight Lookup]],Tbl_ProductList[Product Weight Lookup],0)),0)</f>
        <v>0</v>
      </c>
      <c r="G875" s="350"/>
      <c r="H875" s="351"/>
      <c r="I875" s="352"/>
      <c r="J87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75" s="311" t="e">
        <f ca="1">INDEX(INDIRECT("Tbl_metadata[Category Table names]"),MATCH(Tbl_Calculator[[#This Row],[Business Area]],INDIRECT("Tbl_metadata[Types]",0)))</f>
        <v>#N/A</v>
      </c>
      <c r="L875" s="311" t="e">
        <f ca="1">INDEX(INDIRECT("Tbl_metadata[FabricType Table names]"),MATCH(Tbl_Calculator[[#This Row],[Business Area]],INDIRECT("Tbl_metadata[Types]",0)))</f>
        <v>#N/A</v>
      </c>
      <c r="M87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75" s="312">
        <f>IFERROR(INDEX(Tbl_AvgPercCotton[Average % Cotton],MATCH(Tbl_Calculator[[#This Row],[% Cotton in Blend
(Estimated Cotton %)]],Tbl_AvgPercCotton[Blends],0)),0)</f>
        <v>0</v>
      </c>
      <c r="O875" s="311" t="str">
        <f>CONCATENATE(Tbl_Calculator[[#This Row],[Product Category]],"|",Tbl_Calculator[[#This Row],[Product]])</f>
        <v>|</v>
      </c>
      <c r="P875" s="310">
        <f ca="1">IF(AND(Tbl_Calculator[[#This Row],[Number 
Purchased or Sold
(Individual item)]]&gt;0,Tbl_Calculator[[#This Row],[Weight of Cotton Fibre
(Kg)]]=0),0,1)</f>
        <v>1</v>
      </c>
    </row>
    <row r="876" spans="2:16">
      <c r="B876" s="343"/>
      <c r="C876" s="343"/>
      <c r="D876" s="343"/>
      <c r="E876" s="343"/>
      <c r="F876" s="344">
        <f>IFERROR(INDEX(Tbl_ProductList[Product Weight (g)],MATCH(Tbl_Calculator[[#This Row],[Weight Lookup]],Tbl_ProductList[Product Weight Lookup],0)),0)</f>
        <v>0</v>
      </c>
      <c r="G876" s="345"/>
      <c r="H876" s="346"/>
      <c r="I876" s="347"/>
      <c r="J87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76" s="311" t="e">
        <f ca="1">INDEX(INDIRECT("Tbl_metadata[Category Table names]"),MATCH(Tbl_Calculator[[#This Row],[Business Area]],INDIRECT("Tbl_metadata[Types]",0)))</f>
        <v>#N/A</v>
      </c>
      <c r="L876" s="311" t="e">
        <f ca="1">INDEX(INDIRECT("Tbl_metadata[FabricType Table names]"),MATCH(Tbl_Calculator[[#This Row],[Business Area]],INDIRECT("Tbl_metadata[Types]",0)))</f>
        <v>#N/A</v>
      </c>
      <c r="M87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76" s="312">
        <f>IFERROR(INDEX(Tbl_AvgPercCotton[Average % Cotton],MATCH(Tbl_Calculator[[#This Row],[% Cotton in Blend
(Estimated Cotton %)]],Tbl_AvgPercCotton[Blends],0)),0)</f>
        <v>0</v>
      </c>
      <c r="O876" s="311" t="str">
        <f>CONCATENATE(Tbl_Calculator[[#This Row],[Product Category]],"|",Tbl_Calculator[[#This Row],[Product]])</f>
        <v>|</v>
      </c>
      <c r="P876" s="310">
        <f ca="1">IF(AND(Tbl_Calculator[[#This Row],[Number 
Purchased or Sold
(Individual item)]]&gt;0,Tbl_Calculator[[#This Row],[Weight of Cotton Fibre
(Kg)]]=0),0,1)</f>
        <v>1</v>
      </c>
    </row>
    <row r="877" spans="2:16">
      <c r="B877" s="348"/>
      <c r="C877" s="348"/>
      <c r="D877" s="348"/>
      <c r="E877" s="348"/>
      <c r="F877" s="349">
        <f>IFERROR(INDEX(Tbl_ProductList[Product Weight (g)],MATCH(Tbl_Calculator[[#This Row],[Weight Lookup]],Tbl_ProductList[Product Weight Lookup],0)),0)</f>
        <v>0</v>
      </c>
      <c r="G877" s="350"/>
      <c r="H877" s="351"/>
      <c r="I877" s="352"/>
      <c r="J87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77" s="311" t="e">
        <f ca="1">INDEX(INDIRECT("Tbl_metadata[Category Table names]"),MATCH(Tbl_Calculator[[#This Row],[Business Area]],INDIRECT("Tbl_metadata[Types]",0)))</f>
        <v>#N/A</v>
      </c>
      <c r="L877" s="311" t="e">
        <f ca="1">INDEX(INDIRECT("Tbl_metadata[FabricType Table names]"),MATCH(Tbl_Calculator[[#This Row],[Business Area]],INDIRECT("Tbl_metadata[Types]",0)))</f>
        <v>#N/A</v>
      </c>
      <c r="M87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77" s="312">
        <f>IFERROR(INDEX(Tbl_AvgPercCotton[Average % Cotton],MATCH(Tbl_Calculator[[#This Row],[% Cotton in Blend
(Estimated Cotton %)]],Tbl_AvgPercCotton[Blends],0)),0)</f>
        <v>0</v>
      </c>
      <c r="O877" s="311" t="str">
        <f>CONCATENATE(Tbl_Calculator[[#This Row],[Product Category]],"|",Tbl_Calculator[[#This Row],[Product]])</f>
        <v>|</v>
      </c>
      <c r="P877" s="310">
        <f ca="1">IF(AND(Tbl_Calculator[[#This Row],[Number 
Purchased or Sold
(Individual item)]]&gt;0,Tbl_Calculator[[#This Row],[Weight of Cotton Fibre
(Kg)]]=0),0,1)</f>
        <v>1</v>
      </c>
    </row>
    <row r="878" spans="2:16">
      <c r="B878" s="343"/>
      <c r="C878" s="343"/>
      <c r="D878" s="343"/>
      <c r="E878" s="343"/>
      <c r="F878" s="344">
        <f>IFERROR(INDEX(Tbl_ProductList[Product Weight (g)],MATCH(Tbl_Calculator[[#This Row],[Weight Lookup]],Tbl_ProductList[Product Weight Lookup],0)),0)</f>
        <v>0</v>
      </c>
      <c r="G878" s="345"/>
      <c r="H878" s="346"/>
      <c r="I878" s="347"/>
      <c r="J87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78" s="311" t="e">
        <f ca="1">INDEX(INDIRECT("Tbl_metadata[Category Table names]"),MATCH(Tbl_Calculator[[#This Row],[Business Area]],INDIRECT("Tbl_metadata[Types]",0)))</f>
        <v>#N/A</v>
      </c>
      <c r="L878" s="311" t="e">
        <f ca="1">INDEX(INDIRECT("Tbl_metadata[FabricType Table names]"),MATCH(Tbl_Calculator[[#This Row],[Business Area]],INDIRECT("Tbl_metadata[Types]",0)))</f>
        <v>#N/A</v>
      </c>
      <c r="M87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78" s="312">
        <f>IFERROR(INDEX(Tbl_AvgPercCotton[Average % Cotton],MATCH(Tbl_Calculator[[#This Row],[% Cotton in Blend
(Estimated Cotton %)]],Tbl_AvgPercCotton[Blends],0)),0)</f>
        <v>0</v>
      </c>
      <c r="O878" s="311" t="str">
        <f>CONCATENATE(Tbl_Calculator[[#This Row],[Product Category]],"|",Tbl_Calculator[[#This Row],[Product]])</f>
        <v>|</v>
      </c>
      <c r="P878" s="310">
        <f ca="1">IF(AND(Tbl_Calculator[[#This Row],[Number 
Purchased or Sold
(Individual item)]]&gt;0,Tbl_Calculator[[#This Row],[Weight of Cotton Fibre
(Kg)]]=0),0,1)</f>
        <v>1</v>
      </c>
    </row>
    <row r="879" spans="2:16">
      <c r="B879" s="348"/>
      <c r="C879" s="348"/>
      <c r="D879" s="348"/>
      <c r="E879" s="348"/>
      <c r="F879" s="349">
        <f>IFERROR(INDEX(Tbl_ProductList[Product Weight (g)],MATCH(Tbl_Calculator[[#This Row],[Weight Lookup]],Tbl_ProductList[Product Weight Lookup],0)),0)</f>
        <v>0</v>
      </c>
      <c r="G879" s="350"/>
      <c r="H879" s="351"/>
      <c r="I879" s="352"/>
      <c r="J87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79" s="311" t="e">
        <f ca="1">INDEX(INDIRECT("Tbl_metadata[Category Table names]"),MATCH(Tbl_Calculator[[#This Row],[Business Area]],INDIRECT("Tbl_metadata[Types]",0)))</f>
        <v>#N/A</v>
      </c>
      <c r="L879" s="311" t="e">
        <f ca="1">INDEX(INDIRECT("Tbl_metadata[FabricType Table names]"),MATCH(Tbl_Calculator[[#This Row],[Business Area]],INDIRECT("Tbl_metadata[Types]",0)))</f>
        <v>#N/A</v>
      </c>
      <c r="M87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79" s="312">
        <f>IFERROR(INDEX(Tbl_AvgPercCotton[Average % Cotton],MATCH(Tbl_Calculator[[#This Row],[% Cotton in Blend
(Estimated Cotton %)]],Tbl_AvgPercCotton[Blends],0)),0)</f>
        <v>0</v>
      </c>
      <c r="O879" s="311" t="str">
        <f>CONCATENATE(Tbl_Calculator[[#This Row],[Product Category]],"|",Tbl_Calculator[[#This Row],[Product]])</f>
        <v>|</v>
      </c>
      <c r="P879" s="310">
        <f ca="1">IF(AND(Tbl_Calculator[[#This Row],[Number 
Purchased or Sold
(Individual item)]]&gt;0,Tbl_Calculator[[#This Row],[Weight of Cotton Fibre
(Kg)]]=0),0,1)</f>
        <v>1</v>
      </c>
    </row>
    <row r="880" spans="2:16">
      <c r="B880" s="343"/>
      <c r="C880" s="343"/>
      <c r="D880" s="343"/>
      <c r="E880" s="343"/>
      <c r="F880" s="344">
        <f>IFERROR(INDEX(Tbl_ProductList[Product Weight (g)],MATCH(Tbl_Calculator[[#This Row],[Weight Lookup]],Tbl_ProductList[Product Weight Lookup],0)),0)</f>
        <v>0</v>
      </c>
      <c r="G880" s="345"/>
      <c r="H880" s="346"/>
      <c r="I880" s="347"/>
      <c r="J88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80" s="311" t="e">
        <f ca="1">INDEX(INDIRECT("Tbl_metadata[Category Table names]"),MATCH(Tbl_Calculator[[#This Row],[Business Area]],INDIRECT("Tbl_metadata[Types]",0)))</f>
        <v>#N/A</v>
      </c>
      <c r="L880" s="311" t="e">
        <f ca="1">INDEX(INDIRECT("Tbl_metadata[FabricType Table names]"),MATCH(Tbl_Calculator[[#This Row],[Business Area]],INDIRECT("Tbl_metadata[Types]",0)))</f>
        <v>#N/A</v>
      </c>
      <c r="M88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80" s="312">
        <f>IFERROR(INDEX(Tbl_AvgPercCotton[Average % Cotton],MATCH(Tbl_Calculator[[#This Row],[% Cotton in Blend
(Estimated Cotton %)]],Tbl_AvgPercCotton[Blends],0)),0)</f>
        <v>0</v>
      </c>
      <c r="O880" s="311" t="str">
        <f>CONCATENATE(Tbl_Calculator[[#This Row],[Product Category]],"|",Tbl_Calculator[[#This Row],[Product]])</f>
        <v>|</v>
      </c>
      <c r="P880" s="310">
        <f ca="1">IF(AND(Tbl_Calculator[[#This Row],[Number 
Purchased or Sold
(Individual item)]]&gt;0,Tbl_Calculator[[#This Row],[Weight of Cotton Fibre
(Kg)]]=0),0,1)</f>
        <v>1</v>
      </c>
    </row>
    <row r="881" spans="2:16">
      <c r="B881" s="348"/>
      <c r="C881" s="348"/>
      <c r="D881" s="348"/>
      <c r="E881" s="348"/>
      <c r="F881" s="349">
        <f>IFERROR(INDEX(Tbl_ProductList[Product Weight (g)],MATCH(Tbl_Calculator[[#This Row],[Weight Lookup]],Tbl_ProductList[Product Weight Lookup],0)),0)</f>
        <v>0</v>
      </c>
      <c r="G881" s="350"/>
      <c r="H881" s="351"/>
      <c r="I881" s="352"/>
      <c r="J88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81" s="311" t="e">
        <f ca="1">INDEX(INDIRECT("Tbl_metadata[Category Table names]"),MATCH(Tbl_Calculator[[#This Row],[Business Area]],INDIRECT("Tbl_metadata[Types]",0)))</f>
        <v>#N/A</v>
      </c>
      <c r="L881" s="311" t="e">
        <f ca="1">INDEX(INDIRECT("Tbl_metadata[FabricType Table names]"),MATCH(Tbl_Calculator[[#This Row],[Business Area]],INDIRECT("Tbl_metadata[Types]",0)))</f>
        <v>#N/A</v>
      </c>
      <c r="M88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81" s="312">
        <f>IFERROR(INDEX(Tbl_AvgPercCotton[Average % Cotton],MATCH(Tbl_Calculator[[#This Row],[% Cotton in Blend
(Estimated Cotton %)]],Tbl_AvgPercCotton[Blends],0)),0)</f>
        <v>0</v>
      </c>
      <c r="O881" s="311" t="str">
        <f>CONCATENATE(Tbl_Calculator[[#This Row],[Product Category]],"|",Tbl_Calculator[[#This Row],[Product]])</f>
        <v>|</v>
      </c>
      <c r="P881" s="310">
        <f ca="1">IF(AND(Tbl_Calculator[[#This Row],[Number 
Purchased or Sold
(Individual item)]]&gt;0,Tbl_Calculator[[#This Row],[Weight of Cotton Fibre
(Kg)]]=0),0,1)</f>
        <v>1</v>
      </c>
    </row>
    <row r="882" spans="2:16">
      <c r="B882" s="343"/>
      <c r="C882" s="343"/>
      <c r="D882" s="343"/>
      <c r="E882" s="343"/>
      <c r="F882" s="344">
        <f>IFERROR(INDEX(Tbl_ProductList[Product Weight (g)],MATCH(Tbl_Calculator[[#This Row],[Weight Lookup]],Tbl_ProductList[Product Weight Lookup],0)),0)</f>
        <v>0</v>
      </c>
      <c r="G882" s="345"/>
      <c r="H882" s="346"/>
      <c r="I882" s="347"/>
      <c r="J88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82" s="311" t="e">
        <f ca="1">INDEX(INDIRECT("Tbl_metadata[Category Table names]"),MATCH(Tbl_Calculator[[#This Row],[Business Area]],INDIRECT("Tbl_metadata[Types]",0)))</f>
        <v>#N/A</v>
      </c>
      <c r="L882" s="311" t="e">
        <f ca="1">INDEX(INDIRECT("Tbl_metadata[FabricType Table names]"),MATCH(Tbl_Calculator[[#This Row],[Business Area]],INDIRECT("Tbl_metadata[Types]",0)))</f>
        <v>#N/A</v>
      </c>
      <c r="M88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82" s="312">
        <f>IFERROR(INDEX(Tbl_AvgPercCotton[Average % Cotton],MATCH(Tbl_Calculator[[#This Row],[% Cotton in Blend
(Estimated Cotton %)]],Tbl_AvgPercCotton[Blends],0)),0)</f>
        <v>0</v>
      </c>
      <c r="O882" s="311" t="str">
        <f>CONCATENATE(Tbl_Calculator[[#This Row],[Product Category]],"|",Tbl_Calculator[[#This Row],[Product]])</f>
        <v>|</v>
      </c>
      <c r="P882" s="310">
        <f ca="1">IF(AND(Tbl_Calculator[[#This Row],[Number 
Purchased or Sold
(Individual item)]]&gt;0,Tbl_Calculator[[#This Row],[Weight of Cotton Fibre
(Kg)]]=0),0,1)</f>
        <v>1</v>
      </c>
    </row>
    <row r="883" spans="2:16">
      <c r="B883" s="348"/>
      <c r="C883" s="348"/>
      <c r="D883" s="348"/>
      <c r="E883" s="348"/>
      <c r="F883" s="349">
        <f>IFERROR(INDEX(Tbl_ProductList[Product Weight (g)],MATCH(Tbl_Calculator[[#This Row],[Weight Lookup]],Tbl_ProductList[Product Weight Lookup],0)),0)</f>
        <v>0</v>
      </c>
      <c r="G883" s="350"/>
      <c r="H883" s="351"/>
      <c r="I883" s="352"/>
      <c r="J88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83" s="311" t="e">
        <f ca="1">INDEX(INDIRECT("Tbl_metadata[Category Table names]"),MATCH(Tbl_Calculator[[#This Row],[Business Area]],INDIRECT("Tbl_metadata[Types]",0)))</f>
        <v>#N/A</v>
      </c>
      <c r="L883" s="311" t="e">
        <f ca="1">INDEX(INDIRECT("Tbl_metadata[FabricType Table names]"),MATCH(Tbl_Calculator[[#This Row],[Business Area]],INDIRECT("Tbl_metadata[Types]",0)))</f>
        <v>#N/A</v>
      </c>
      <c r="M88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83" s="312">
        <f>IFERROR(INDEX(Tbl_AvgPercCotton[Average % Cotton],MATCH(Tbl_Calculator[[#This Row],[% Cotton in Blend
(Estimated Cotton %)]],Tbl_AvgPercCotton[Blends],0)),0)</f>
        <v>0</v>
      </c>
      <c r="O883" s="311" t="str">
        <f>CONCATENATE(Tbl_Calculator[[#This Row],[Product Category]],"|",Tbl_Calculator[[#This Row],[Product]])</f>
        <v>|</v>
      </c>
      <c r="P883" s="310">
        <f ca="1">IF(AND(Tbl_Calculator[[#This Row],[Number 
Purchased or Sold
(Individual item)]]&gt;0,Tbl_Calculator[[#This Row],[Weight of Cotton Fibre
(Kg)]]=0),0,1)</f>
        <v>1</v>
      </c>
    </row>
    <row r="884" spans="2:16">
      <c r="B884" s="343"/>
      <c r="C884" s="343"/>
      <c r="D884" s="343"/>
      <c r="E884" s="343"/>
      <c r="F884" s="344">
        <f>IFERROR(INDEX(Tbl_ProductList[Product Weight (g)],MATCH(Tbl_Calculator[[#This Row],[Weight Lookup]],Tbl_ProductList[Product Weight Lookup],0)),0)</f>
        <v>0</v>
      </c>
      <c r="G884" s="345"/>
      <c r="H884" s="346"/>
      <c r="I884" s="347"/>
      <c r="J88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84" s="311" t="e">
        <f ca="1">INDEX(INDIRECT("Tbl_metadata[Category Table names]"),MATCH(Tbl_Calculator[[#This Row],[Business Area]],INDIRECT("Tbl_metadata[Types]",0)))</f>
        <v>#N/A</v>
      </c>
      <c r="L884" s="311" t="e">
        <f ca="1">INDEX(INDIRECT("Tbl_metadata[FabricType Table names]"),MATCH(Tbl_Calculator[[#This Row],[Business Area]],INDIRECT("Tbl_metadata[Types]",0)))</f>
        <v>#N/A</v>
      </c>
      <c r="M88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84" s="312">
        <f>IFERROR(INDEX(Tbl_AvgPercCotton[Average % Cotton],MATCH(Tbl_Calculator[[#This Row],[% Cotton in Blend
(Estimated Cotton %)]],Tbl_AvgPercCotton[Blends],0)),0)</f>
        <v>0</v>
      </c>
      <c r="O884" s="311" t="str">
        <f>CONCATENATE(Tbl_Calculator[[#This Row],[Product Category]],"|",Tbl_Calculator[[#This Row],[Product]])</f>
        <v>|</v>
      </c>
      <c r="P884" s="310">
        <f ca="1">IF(AND(Tbl_Calculator[[#This Row],[Number 
Purchased or Sold
(Individual item)]]&gt;0,Tbl_Calculator[[#This Row],[Weight of Cotton Fibre
(Kg)]]=0),0,1)</f>
        <v>1</v>
      </c>
    </row>
    <row r="885" spans="2:16">
      <c r="B885" s="348"/>
      <c r="C885" s="348"/>
      <c r="D885" s="348"/>
      <c r="E885" s="348"/>
      <c r="F885" s="349">
        <f>IFERROR(INDEX(Tbl_ProductList[Product Weight (g)],MATCH(Tbl_Calculator[[#This Row],[Weight Lookup]],Tbl_ProductList[Product Weight Lookup],0)),0)</f>
        <v>0</v>
      </c>
      <c r="G885" s="350"/>
      <c r="H885" s="351"/>
      <c r="I885" s="352"/>
      <c r="J88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85" s="311" t="e">
        <f ca="1">INDEX(INDIRECT("Tbl_metadata[Category Table names]"),MATCH(Tbl_Calculator[[#This Row],[Business Area]],INDIRECT("Tbl_metadata[Types]",0)))</f>
        <v>#N/A</v>
      </c>
      <c r="L885" s="311" t="e">
        <f ca="1">INDEX(INDIRECT("Tbl_metadata[FabricType Table names]"),MATCH(Tbl_Calculator[[#This Row],[Business Area]],INDIRECT("Tbl_metadata[Types]",0)))</f>
        <v>#N/A</v>
      </c>
      <c r="M88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85" s="312">
        <f>IFERROR(INDEX(Tbl_AvgPercCotton[Average % Cotton],MATCH(Tbl_Calculator[[#This Row],[% Cotton in Blend
(Estimated Cotton %)]],Tbl_AvgPercCotton[Blends],0)),0)</f>
        <v>0</v>
      </c>
      <c r="O885" s="311" t="str">
        <f>CONCATENATE(Tbl_Calculator[[#This Row],[Product Category]],"|",Tbl_Calculator[[#This Row],[Product]])</f>
        <v>|</v>
      </c>
      <c r="P885" s="310">
        <f ca="1">IF(AND(Tbl_Calculator[[#This Row],[Number 
Purchased or Sold
(Individual item)]]&gt;0,Tbl_Calculator[[#This Row],[Weight of Cotton Fibre
(Kg)]]=0),0,1)</f>
        <v>1</v>
      </c>
    </row>
    <row r="886" spans="2:16">
      <c r="B886" s="343"/>
      <c r="C886" s="343"/>
      <c r="D886" s="343"/>
      <c r="E886" s="343"/>
      <c r="F886" s="344">
        <f>IFERROR(INDEX(Tbl_ProductList[Product Weight (g)],MATCH(Tbl_Calculator[[#This Row],[Weight Lookup]],Tbl_ProductList[Product Weight Lookup],0)),0)</f>
        <v>0</v>
      </c>
      <c r="G886" s="345"/>
      <c r="H886" s="346"/>
      <c r="I886" s="347"/>
      <c r="J88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86" s="311" t="e">
        <f ca="1">INDEX(INDIRECT("Tbl_metadata[Category Table names]"),MATCH(Tbl_Calculator[[#This Row],[Business Area]],INDIRECT("Tbl_metadata[Types]",0)))</f>
        <v>#N/A</v>
      </c>
      <c r="L886" s="311" t="e">
        <f ca="1">INDEX(INDIRECT("Tbl_metadata[FabricType Table names]"),MATCH(Tbl_Calculator[[#This Row],[Business Area]],INDIRECT("Tbl_metadata[Types]",0)))</f>
        <v>#N/A</v>
      </c>
      <c r="M88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86" s="312">
        <f>IFERROR(INDEX(Tbl_AvgPercCotton[Average % Cotton],MATCH(Tbl_Calculator[[#This Row],[% Cotton in Blend
(Estimated Cotton %)]],Tbl_AvgPercCotton[Blends],0)),0)</f>
        <v>0</v>
      </c>
      <c r="O886" s="311" t="str">
        <f>CONCATENATE(Tbl_Calculator[[#This Row],[Product Category]],"|",Tbl_Calculator[[#This Row],[Product]])</f>
        <v>|</v>
      </c>
      <c r="P886" s="310">
        <f ca="1">IF(AND(Tbl_Calculator[[#This Row],[Number 
Purchased or Sold
(Individual item)]]&gt;0,Tbl_Calculator[[#This Row],[Weight of Cotton Fibre
(Kg)]]=0),0,1)</f>
        <v>1</v>
      </c>
    </row>
    <row r="887" spans="2:16">
      <c r="B887" s="348"/>
      <c r="C887" s="348"/>
      <c r="D887" s="348"/>
      <c r="E887" s="348"/>
      <c r="F887" s="349">
        <f>IFERROR(INDEX(Tbl_ProductList[Product Weight (g)],MATCH(Tbl_Calculator[[#This Row],[Weight Lookup]],Tbl_ProductList[Product Weight Lookup],0)),0)</f>
        <v>0</v>
      </c>
      <c r="G887" s="350"/>
      <c r="H887" s="351"/>
      <c r="I887" s="352"/>
      <c r="J88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87" s="311" t="e">
        <f ca="1">INDEX(INDIRECT("Tbl_metadata[Category Table names]"),MATCH(Tbl_Calculator[[#This Row],[Business Area]],INDIRECT("Tbl_metadata[Types]",0)))</f>
        <v>#N/A</v>
      </c>
      <c r="L887" s="311" t="e">
        <f ca="1">INDEX(INDIRECT("Tbl_metadata[FabricType Table names]"),MATCH(Tbl_Calculator[[#This Row],[Business Area]],INDIRECT("Tbl_metadata[Types]",0)))</f>
        <v>#N/A</v>
      </c>
      <c r="M88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87" s="312">
        <f>IFERROR(INDEX(Tbl_AvgPercCotton[Average % Cotton],MATCH(Tbl_Calculator[[#This Row],[% Cotton in Blend
(Estimated Cotton %)]],Tbl_AvgPercCotton[Blends],0)),0)</f>
        <v>0</v>
      </c>
      <c r="O887" s="311" t="str">
        <f>CONCATENATE(Tbl_Calculator[[#This Row],[Product Category]],"|",Tbl_Calculator[[#This Row],[Product]])</f>
        <v>|</v>
      </c>
      <c r="P887" s="310">
        <f ca="1">IF(AND(Tbl_Calculator[[#This Row],[Number 
Purchased or Sold
(Individual item)]]&gt;0,Tbl_Calculator[[#This Row],[Weight of Cotton Fibre
(Kg)]]=0),0,1)</f>
        <v>1</v>
      </c>
    </row>
    <row r="888" spans="2:16">
      <c r="B888" s="343"/>
      <c r="C888" s="343"/>
      <c r="D888" s="343"/>
      <c r="E888" s="343"/>
      <c r="F888" s="344">
        <f>IFERROR(INDEX(Tbl_ProductList[Product Weight (g)],MATCH(Tbl_Calculator[[#This Row],[Weight Lookup]],Tbl_ProductList[Product Weight Lookup],0)),0)</f>
        <v>0</v>
      </c>
      <c r="G888" s="345"/>
      <c r="H888" s="346"/>
      <c r="I888" s="347"/>
      <c r="J88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88" s="311" t="e">
        <f ca="1">INDEX(INDIRECT("Tbl_metadata[Category Table names]"),MATCH(Tbl_Calculator[[#This Row],[Business Area]],INDIRECT("Tbl_metadata[Types]",0)))</f>
        <v>#N/A</v>
      </c>
      <c r="L888" s="311" t="e">
        <f ca="1">INDEX(INDIRECT("Tbl_metadata[FabricType Table names]"),MATCH(Tbl_Calculator[[#This Row],[Business Area]],INDIRECT("Tbl_metadata[Types]",0)))</f>
        <v>#N/A</v>
      </c>
      <c r="M88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88" s="312">
        <f>IFERROR(INDEX(Tbl_AvgPercCotton[Average % Cotton],MATCH(Tbl_Calculator[[#This Row],[% Cotton in Blend
(Estimated Cotton %)]],Tbl_AvgPercCotton[Blends],0)),0)</f>
        <v>0</v>
      </c>
      <c r="O888" s="311" t="str">
        <f>CONCATENATE(Tbl_Calculator[[#This Row],[Product Category]],"|",Tbl_Calculator[[#This Row],[Product]])</f>
        <v>|</v>
      </c>
      <c r="P888" s="310">
        <f ca="1">IF(AND(Tbl_Calculator[[#This Row],[Number 
Purchased or Sold
(Individual item)]]&gt;0,Tbl_Calculator[[#This Row],[Weight of Cotton Fibre
(Kg)]]=0),0,1)</f>
        <v>1</v>
      </c>
    </row>
    <row r="889" spans="2:16">
      <c r="B889" s="348"/>
      <c r="C889" s="348"/>
      <c r="D889" s="348"/>
      <c r="E889" s="348"/>
      <c r="F889" s="349">
        <f>IFERROR(INDEX(Tbl_ProductList[Product Weight (g)],MATCH(Tbl_Calculator[[#This Row],[Weight Lookup]],Tbl_ProductList[Product Weight Lookup],0)),0)</f>
        <v>0</v>
      </c>
      <c r="G889" s="350"/>
      <c r="H889" s="351"/>
      <c r="I889" s="352"/>
      <c r="J88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89" s="311" t="e">
        <f ca="1">INDEX(INDIRECT("Tbl_metadata[Category Table names]"),MATCH(Tbl_Calculator[[#This Row],[Business Area]],INDIRECT("Tbl_metadata[Types]",0)))</f>
        <v>#N/A</v>
      </c>
      <c r="L889" s="311" t="e">
        <f ca="1">INDEX(INDIRECT("Tbl_metadata[FabricType Table names]"),MATCH(Tbl_Calculator[[#This Row],[Business Area]],INDIRECT("Tbl_metadata[Types]",0)))</f>
        <v>#N/A</v>
      </c>
      <c r="M88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89" s="312">
        <f>IFERROR(INDEX(Tbl_AvgPercCotton[Average % Cotton],MATCH(Tbl_Calculator[[#This Row],[% Cotton in Blend
(Estimated Cotton %)]],Tbl_AvgPercCotton[Blends],0)),0)</f>
        <v>0</v>
      </c>
      <c r="O889" s="311" t="str">
        <f>CONCATENATE(Tbl_Calculator[[#This Row],[Product Category]],"|",Tbl_Calculator[[#This Row],[Product]])</f>
        <v>|</v>
      </c>
      <c r="P889" s="310">
        <f ca="1">IF(AND(Tbl_Calculator[[#This Row],[Number 
Purchased or Sold
(Individual item)]]&gt;0,Tbl_Calculator[[#This Row],[Weight of Cotton Fibre
(Kg)]]=0),0,1)</f>
        <v>1</v>
      </c>
    </row>
    <row r="890" spans="2:16">
      <c r="B890" s="343"/>
      <c r="C890" s="343"/>
      <c r="D890" s="343"/>
      <c r="E890" s="343"/>
      <c r="F890" s="344">
        <f>IFERROR(INDEX(Tbl_ProductList[Product Weight (g)],MATCH(Tbl_Calculator[[#This Row],[Weight Lookup]],Tbl_ProductList[Product Weight Lookup],0)),0)</f>
        <v>0</v>
      </c>
      <c r="G890" s="345"/>
      <c r="H890" s="346"/>
      <c r="I890" s="347"/>
      <c r="J89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90" s="311" t="e">
        <f ca="1">INDEX(INDIRECT("Tbl_metadata[Category Table names]"),MATCH(Tbl_Calculator[[#This Row],[Business Area]],INDIRECT("Tbl_metadata[Types]",0)))</f>
        <v>#N/A</v>
      </c>
      <c r="L890" s="311" t="e">
        <f ca="1">INDEX(INDIRECT("Tbl_metadata[FabricType Table names]"),MATCH(Tbl_Calculator[[#This Row],[Business Area]],INDIRECT("Tbl_metadata[Types]",0)))</f>
        <v>#N/A</v>
      </c>
      <c r="M89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90" s="312">
        <f>IFERROR(INDEX(Tbl_AvgPercCotton[Average % Cotton],MATCH(Tbl_Calculator[[#This Row],[% Cotton in Blend
(Estimated Cotton %)]],Tbl_AvgPercCotton[Blends],0)),0)</f>
        <v>0</v>
      </c>
      <c r="O890" s="311" t="str">
        <f>CONCATENATE(Tbl_Calculator[[#This Row],[Product Category]],"|",Tbl_Calculator[[#This Row],[Product]])</f>
        <v>|</v>
      </c>
      <c r="P890" s="310">
        <f ca="1">IF(AND(Tbl_Calculator[[#This Row],[Number 
Purchased or Sold
(Individual item)]]&gt;0,Tbl_Calculator[[#This Row],[Weight of Cotton Fibre
(Kg)]]=0),0,1)</f>
        <v>1</v>
      </c>
    </row>
    <row r="891" spans="2:16">
      <c r="B891" s="348"/>
      <c r="C891" s="348"/>
      <c r="D891" s="348"/>
      <c r="E891" s="348"/>
      <c r="F891" s="349">
        <f>IFERROR(INDEX(Tbl_ProductList[Product Weight (g)],MATCH(Tbl_Calculator[[#This Row],[Weight Lookup]],Tbl_ProductList[Product Weight Lookup],0)),0)</f>
        <v>0</v>
      </c>
      <c r="G891" s="350"/>
      <c r="H891" s="351"/>
      <c r="I891" s="352"/>
      <c r="J89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91" s="311" t="e">
        <f ca="1">INDEX(INDIRECT("Tbl_metadata[Category Table names]"),MATCH(Tbl_Calculator[[#This Row],[Business Area]],INDIRECT("Tbl_metadata[Types]",0)))</f>
        <v>#N/A</v>
      </c>
      <c r="L891" s="311" t="e">
        <f ca="1">INDEX(INDIRECT("Tbl_metadata[FabricType Table names]"),MATCH(Tbl_Calculator[[#This Row],[Business Area]],INDIRECT("Tbl_metadata[Types]",0)))</f>
        <v>#N/A</v>
      </c>
      <c r="M89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91" s="312">
        <f>IFERROR(INDEX(Tbl_AvgPercCotton[Average % Cotton],MATCH(Tbl_Calculator[[#This Row],[% Cotton in Blend
(Estimated Cotton %)]],Tbl_AvgPercCotton[Blends],0)),0)</f>
        <v>0</v>
      </c>
      <c r="O891" s="311" t="str">
        <f>CONCATENATE(Tbl_Calculator[[#This Row],[Product Category]],"|",Tbl_Calculator[[#This Row],[Product]])</f>
        <v>|</v>
      </c>
      <c r="P891" s="310">
        <f ca="1">IF(AND(Tbl_Calculator[[#This Row],[Number 
Purchased or Sold
(Individual item)]]&gt;0,Tbl_Calculator[[#This Row],[Weight of Cotton Fibre
(Kg)]]=0),0,1)</f>
        <v>1</v>
      </c>
    </row>
    <row r="892" spans="2:16">
      <c r="B892" s="343"/>
      <c r="C892" s="343"/>
      <c r="D892" s="343"/>
      <c r="E892" s="343"/>
      <c r="F892" s="344">
        <f>IFERROR(INDEX(Tbl_ProductList[Product Weight (g)],MATCH(Tbl_Calculator[[#This Row],[Weight Lookup]],Tbl_ProductList[Product Weight Lookup],0)),0)</f>
        <v>0</v>
      </c>
      <c r="G892" s="345"/>
      <c r="H892" s="346"/>
      <c r="I892" s="347"/>
      <c r="J89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92" s="311" t="e">
        <f ca="1">INDEX(INDIRECT("Tbl_metadata[Category Table names]"),MATCH(Tbl_Calculator[[#This Row],[Business Area]],INDIRECT("Tbl_metadata[Types]",0)))</f>
        <v>#N/A</v>
      </c>
      <c r="L892" s="311" t="e">
        <f ca="1">INDEX(INDIRECT("Tbl_metadata[FabricType Table names]"),MATCH(Tbl_Calculator[[#This Row],[Business Area]],INDIRECT("Tbl_metadata[Types]",0)))</f>
        <v>#N/A</v>
      </c>
      <c r="M89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92" s="312">
        <f>IFERROR(INDEX(Tbl_AvgPercCotton[Average % Cotton],MATCH(Tbl_Calculator[[#This Row],[% Cotton in Blend
(Estimated Cotton %)]],Tbl_AvgPercCotton[Blends],0)),0)</f>
        <v>0</v>
      </c>
      <c r="O892" s="311" t="str">
        <f>CONCATENATE(Tbl_Calculator[[#This Row],[Product Category]],"|",Tbl_Calculator[[#This Row],[Product]])</f>
        <v>|</v>
      </c>
      <c r="P892" s="310">
        <f ca="1">IF(AND(Tbl_Calculator[[#This Row],[Number 
Purchased or Sold
(Individual item)]]&gt;0,Tbl_Calculator[[#This Row],[Weight of Cotton Fibre
(Kg)]]=0),0,1)</f>
        <v>1</v>
      </c>
    </row>
    <row r="893" spans="2:16">
      <c r="B893" s="348"/>
      <c r="C893" s="348"/>
      <c r="D893" s="348"/>
      <c r="E893" s="348"/>
      <c r="F893" s="349">
        <f>IFERROR(INDEX(Tbl_ProductList[Product Weight (g)],MATCH(Tbl_Calculator[[#This Row],[Weight Lookup]],Tbl_ProductList[Product Weight Lookup],0)),0)</f>
        <v>0</v>
      </c>
      <c r="G893" s="350"/>
      <c r="H893" s="351"/>
      <c r="I893" s="352"/>
      <c r="J89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93" s="311" t="e">
        <f ca="1">INDEX(INDIRECT("Tbl_metadata[Category Table names]"),MATCH(Tbl_Calculator[[#This Row],[Business Area]],INDIRECT("Tbl_metadata[Types]",0)))</f>
        <v>#N/A</v>
      </c>
      <c r="L893" s="311" t="e">
        <f ca="1">INDEX(INDIRECT("Tbl_metadata[FabricType Table names]"),MATCH(Tbl_Calculator[[#This Row],[Business Area]],INDIRECT("Tbl_metadata[Types]",0)))</f>
        <v>#N/A</v>
      </c>
      <c r="M89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93" s="312">
        <f>IFERROR(INDEX(Tbl_AvgPercCotton[Average % Cotton],MATCH(Tbl_Calculator[[#This Row],[% Cotton in Blend
(Estimated Cotton %)]],Tbl_AvgPercCotton[Blends],0)),0)</f>
        <v>0</v>
      </c>
      <c r="O893" s="311" t="str">
        <f>CONCATENATE(Tbl_Calculator[[#This Row],[Product Category]],"|",Tbl_Calculator[[#This Row],[Product]])</f>
        <v>|</v>
      </c>
      <c r="P893" s="310">
        <f ca="1">IF(AND(Tbl_Calculator[[#This Row],[Number 
Purchased or Sold
(Individual item)]]&gt;0,Tbl_Calculator[[#This Row],[Weight of Cotton Fibre
(Kg)]]=0),0,1)</f>
        <v>1</v>
      </c>
    </row>
    <row r="894" spans="2:16">
      <c r="B894" s="343"/>
      <c r="C894" s="343"/>
      <c r="D894" s="343"/>
      <c r="E894" s="343"/>
      <c r="F894" s="344">
        <f>IFERROR(INDEX(Tbl_ProductList[Product Weight (g)],MATCH(Tbl_Calculator[[#This Row],[Weight Lookup]],Tbl_ProductList[Product Weight Lookup],0)),0)</f>
        <v>0</v>
      </c>
      <c r="G894" s="345"/>
      <c r="H894" s="346"/>
      <c r="I894" s="347"/>
      <c r="J89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94" s="311" t="e">
        <f ca="1">INDEX(INDIRECT("Tbl_metadata[Category Table names]"),MATCH(Tbl_Calculator[[#This Row],[Business Area]],INDIRECT("Tbl_metadata[Types]",0)))</f>
        <v>#N/A</v>
      </c>
      <c r="L894" s="311" t="e">
        <f ca="1">INDEX(INDIRECT("Tbl_metadata[FabricType Table names]"),MATCH(Tbl_Calculator[[#This Row],[Business Area]],INDIRECT("Tbl_metadata[Types]",0)))</f>
        <v>#N/A</v>
      </c>
      <c r="M89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94" s="312">
        <f>IFERROR(INDEX(Tbl_AvgPercCotton[Average % Cotton],MATCH(Tbl_Calculator[[#This Row],[% Cotton in Blend
(Estimated Cotton %)]],Tbl_AvgPercCotton[Blends],0)),0)</f>
        <v>0</v>
      </c>
      <c r="O894" s="311" t="str">
        <f>CONCATENATE(Tbl_Calculator[[#This Row],[Product Category]],"|",Tbl_Calculator[[#This Row],[Product]])</f>
        <v>|</v>
      </c>
      <c r="P894" s="310">
        <f ca="1">IF(AND(Tbl_Calculator[[#This Row],[Number 
Purchased or Sold
(Individual item)]]&gt;0,Tbl_Calculator[[#This Row],[Weight of Cotton Fibre
(Kg)]]=0),0,1)</f>
        <v>1</v>
      </c>
    </row>
    <row r="895" spans="2:16">
      <c r="B895" s="348"/>
      <c r="C895" s="348"/>
      <c r="D895" s="348"/>
      <c r="E895" s="348"/>
      <c r="F895" s="349">
        <f>IFERROR(INDEX(Tbl_ProductList[Product Weight (g)],MATCH(Tbl_Calculator[[#This Row],[Weight Lookup]],Tbl_ProductList[Product Weight Lookup],0)),0)</f>
        <v>0</v>
      </c>
      <c r="G895" s="350"/>
      <c r="H895" s="351"/>
      <c r="I895" s="352"/>
      <c r="J89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95" s="311" t="e">
        <f ca="1">INDEX(INDIRECT("Tbl_metadata[Category Table names]"),MATCH(Tbl_Calculator[[#This Row],[Business Area]],INDIRECT("Tbl_metadata[Types]",0)))</f>
        <v>#N/A</v>
      </c>
      <c r="L895" s="311" t="e">
        <f ca="1">INDEX(INDIRECT("Tbl_metadata[FabricType Table names]"),MATCH(Tbl_Calculator[[#This Row],[Business Area]],INDIRECT("Tbl_metadata[Types]",0)))</f>
        <v>#N/A</v>
      </c>
      <c r="M89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95" s="312">
        <f>IFERROR(INDEX(Tbl_AvgPercCotton[Average % Cotton],MATCH(Tbl_Calculator[[#This Row],[% Cotton in Blend
(Estimated Cotton %)]],Tbl_AvgPercCotton[Blends],0)),0)</f>
        <v>0</v>
      </c>
      <c r="O895" s="311" t="str">
        <f>CONCATENATE(Tbl_Calculator[[#This Row],[Product Category]],"|",Tbl_Calculator[[#This Row],[Product]])</f>
        <v>|</v>
      </c>
      <c r="P895" s="310">
        <f ca="1">IF(AND(Tbl_Calculator[[#This Row],[Number 
Purchased or Sold
(Individual item)]]&gt;0,Tbl_Calculator[[#This Row],[Weight of Cotton Fibre
(Kg)]]=0),0,1)</f>
        <v>1</v>
      </c>
    </row>
    <row r="896" spans="2:16">
      <c r="B896" s="343"/>
      <c r="C896" s="343"/>
      <c r="D896" s="343"/>
      <c r="E896" s="343"/>
      <c r="F896" s="344">
        <f>IFERROR(INDEX(Tbl_ProductList[Product Weight (g)],MATCH(Tbl_Calculator[[#This Row],[Weight Lookup]],Tbl_ProductList[Product Weight Lookup],0)),0)</f>
        <v>0</v>
      </c>
      <c r="G896" s="345"/>
      <c r="H896" s="346"/>
      <c r="I896" s="347"/>
      <c r="J89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96" s="311" t="e">
        <f ca="1">INDEX(INDIRECT("Tbl_metadata[Category Table names]"),MATCH(Tbl_Calculator[[#This Row],[Business Area]],INDIRECT("Tbl_metadata[Types]",0)))</f>
        <v>#N/A</v>
      </c>
      <c r="L896" s="311" t="e">
        <f ca="1">INDEX(INDIRECT("Tbl_metadata[FabricType Table names]"),MATCH(Tbl_Calculator[[#This Row],[Business Area]],INDIRECT("Tbl_metadata[Types]",0)))</f>
        <v>#N/A</v>
      </c>
      <c r="M89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96" s="312">
        <f>IFERROR(INDEX(Tbl_AvgPercCotton[Average % Cotton],MATCH(Tbl_Calculator[[#This Row],[% Cotton in Blend
(Estimated Cotton %)]],Tbl_AvgPercCotton[Blends],0)),0)</f>
        <v>0</v>
      </c>
      <c r="O896" s="311" t="str">
        <f>CONCATENATE(Tbl_Calculator[[#This Row],[Product Category]],"|",Tbl_Calculator[[#This Row],[Product]])</f>
        <v>|</v>
      </c>
      <c r="P896" s="310">
        <f ca="1">IF(AND(Tbl_Calculator[[#This Row],[Number 
Purchased or Sold
(Individual item)]]&gt;0,Tbl_Calculator[[#This Row],[Weight of Cotton Fibre
(Kg)]]=0),0,1)</f>
        <v>1</v>
      </c>
    </row>
    <row r="897" spans="2:16">
      <c r="B897" s="348"/>
      <c r="C897" s="348"/>
      <c r="D897" s="348"/>
      <c r="E897" s="348"/>
      <c r="F897" s="349">
        <f>IFERROR(INDEX(Tbl_ProductList[Product Weight (g)],MATCH(Tbl_Calculator[[#This Row],[Weight Lookup]],Tbl_ProductList[Product Weight Lookup],0)),0)</f>
        <v>0</v>
      </c>
      <c r="G897" s="350"/>
      <c r="H897" s="351"/>
      <c r="I897" s="352"/>
      <c r="J89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97" s="311" t="e">
        <f ca="1">INDEX(INDIRECT("Tbl_metadata[Category Table names]"),MATCH(Tbl_Calculator[[#This Row],[Business Area]],INDIRECT("Tbl_metadata[Types]",0)))</f>
        <v>#N/A</v>
      </c>
      <c r="L897" s="311" t="e">
        <f ca="1">INDEX(INDIRECT("Tbl_metadata[FabricType Table names]"),MATCH(Tbl_Calculator[[#This Row],[Business Area]],INDIRECT("Tbl_metadata[Types]",0)))</f>
        <v>#N/A</v>
      </c>
      <c r="M89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97" s="312">
        <f>IFERROR(INDEX(Tbl_AvgPercCotton[Average % Cotton],MATCH(Tbl_Calculator[[#This Row],[% Cotton in Blend
(Estimated Cotton %)]],Tbl_AvgPercCotton[Blends],0)),0)</f>
        <v>0</v>
      </c>
      <c r="O897" s="311" t="str">
        <f>CONCATENATE(Tbl_Calculator[[#This Row],[Product Category]],"|",Tbl_Calculator[[#This Row],[Product]])</f>
        <v>|</v>
      </c>
      <c r="P897" s="310">
        <f ca="1">IF(AND(Tbl_Calculator[[#This Row],[Number 
Purchased or Sold
(Individual item)]]&gt;0,Tbl_Calculator[[#This Row],[Weight of Cotton Fibre
(Kg)]]=0),0,1)</f>
        <v>1</v>
      </c>
    </row>
    <row r="898" spans="2:16">
      <c r="B898" s="343"/>
      <c r="C898" s="343"/>
      <c r="D898" s="343"/>
      <c r="E898" s="343"/>
      <c r="F898" s="344">
        <f>IFERROR(INDEX(Tbl_ProductList[Product Weight (g)],MATCH(Tbl_Calculator[[#This Row],[Weight Lookup]],Tbl_ProductList[Product Weight Lookup],0)),0)</f>
        <v>0</v>
      </c>
      <c r="G898" s="345"/>
      <c r="H898" s="346"/>
      <c r="I898" s="347"/>
      <c r="J89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98" s="311" t="e">
        <f ca="1">INDEX(INDIRECT("Tbl_metadata[Category Table names]"),MATCH(Tbl_Calculator[[#This Row],[Business Area]],INDIRECT("Tbl_metadata[Types]",0)))</f>
        <v>#N/A</v>
      </c>
      <c r="L898" s="311" t="e">
        <f ca="1">INDEX(INDIRECT("Tbl_metadata[FabricType Table names]"),MATCH(Tbl_Calculator[[#This Row],[Business Area]],INDIRECT("Tbl_metadata[Types]",0)))</f>
        <v>#N/A</v>
      </c>
      <c r="M89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98" s="312">
        <f>IFERROR(INDEX(Tbl_AvgPercCotton[Average % Cotton],MATCH(Tbl_Calculator[[#This Row],[% Cotton in Blend
(Estimated Cotton %)]],Tbl_AvgPercCotton[Blends],0)),0)</f>
        <v>0</v>
      </c>
      <c r="O898" s="311" t="str">
        <f>CONCATENATE(Tbl_Calculator[[#This Row],[Product Category]],"|",Tbl_Calculator[[#This Row],[Product]])</f>
        <v>|</v>
      </c>
      <c r="P898" s="310">
        <f ca="1">IF(AND(Tbl_Calculator[[#This Row],[Number 
Purchased or Sold
(Individual item)]]&gt;0,Tbl_Calculator[[#This Row],[Weight of Cotton Fibre
(Kg)]]=0),0,1)</f>
        <v>1</v>
      </c>
    </row>
    <row r="899" spans="2:16">
      <c r="B899" s="348"/>
      <c r="C899" s="348"/>
      <c r="D899" s="348"/>
      <c r="E899" s="348"/>
      <c r="F899" s="349">
        <f>IFERROR(INDEX(Tbl_ProductList[Product Weight (g)],MATCH(Tbl_Calculator[[#This Row],[Weight Lookup]],Tbl_ProductList[Product Weight Lookup],0)),0)</f>
        <v>0</v>
      </c>
      <c r="G899" s="350"/>
      <c r="H899" s="351"/>
      <c r="I899" s="352"/>
      <c r="J89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899" s="311" t="e">
        <f ca="1">INDEX(INDIRECT("Tbl_metadata[Category Table names]"),MATCH(Tbl_Calculator[[#This Row],[Business Area]],INDIRECT("Tbl_metadata[Types]",0)))</f>
        <v>#N/A</v>
      </c>
      <c r="L899" s="311" t="e">
        <f ca="1">INDEX(INDIRECT("Tbl_metadata[FabricType Table names]"),MATCH(Tbl_Calculator[[#This Row],[Business Area]],INDIRECT("Tbl_metadata[Types]",0)))</f>
        <v>#N/A</v>
      </c>
      <c r="M89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899" s="312">
        <f>IFERROR(INDEX(Tbl_AvgPercCotton[Average % Cotton],MATCH(Tbl_Calculator[[#This Row],[% Cotton in Blend
(Estimated Cotton %)]],Tbl_AvgPercCotton[Blends],0)),0)</f>
        <v>0</v>
      </c>
      <c r="O899" s="311" t="str">
        <f>CONCATENATE(Tbl_Calculator[[#This Row],[Product Category]],"|",Tbl_Calculator[[#This Row],[Product]])</f>
        <v>|</v>
      </c>
      <c r="P899" s="310">
        <f ca="1">IF(AND(Tbl_Calculator[[#This Row],[Number 
Purchased or Sold
(Individual item)]]&gt;0,Tbl_Calculator[[#This Row],[Weight of Cotton Fibre
(Kg)]]=0),0,1)</f>
        <v>1</v>
      </c>
    </row>
    <row r="900" spans="2:16">
      <c r="B900" s="343"/>
      <c r="C900" s="343"/>
      <c r="D900" s="343"/>
      <c r="E900" s="343"/>
      <c r="F900" s="344">
        <f>IFERROR(INDEX(Tbl_ProductList[Product Weight (g)],MATCH(Tbl_Calculator[[#This Row],[Weight Lookup]],Tbl_ProductList[Product Weight Lookup],0)),0)</f>
        <v>0</v>
      </c>
      <c r="G900" s="345"/>
      <c r="H900" s="346"/>
      <c r="I900" s="347"/>
      <c r="J90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00" s="311" t="e">
        <f ca="1">INDEX(INDIRECT("Tbl_metadata[Category Table names]"),MATCH(Tbl_Calculator[[#This Row],[Business Area]],INDIRECT("Tbl_metadata[Types]",0)))</f>
        <v>#N/A</v>
      </c>
      <c r="L900" s="311" t="e">
        <f ca="1">INDEX(INDIRECT("Tbl_metadata[FabricType Table names]"),MATCH(Tbl_Calculator[[#This Row],[Business Area]],INDIRECT("Tbl_metadata[Types]",0)))</f>
        <v>#N/A</v>
      </c>
      <c r="M90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00" s="312">
        <f>IFERROR(INDEX(Tbl_AvgPercCotton[Average % Cotton],MATCH(Tbl_Calculator[[#This Row],[% Cotton in Blend
(Estimated Cotton %)]],Tbl_AvgPercCotton[Blends],0)),0)</f>
        <v>0</v>
      </c>
      <c r="O900" s="311" t="str">
        <f>CONCATENATE(Tbl_Calculator[[#This Row],[Product Category]],"|",Tbl_Calculator[[#This Row],[Product]])</f>
        <v>|</v>
      </c>
      <c r="P900" s="310">
        <f ca="1">IF(AND(Tbl_Calculator[[#This Row],[Number 
Purchased or Sold
(Individual item)]]&gt;0,Tbl_Calculator[[#This Row],[Weight of Cotton Fibre
(Kg)]]=0),0,1)</f>
        <v>1</v>
      </c>
    </row>
    <row r="901" spans="2:16">
      <c r="B901" s="348"/>
      <c r="C901" s="348"/>
      <c r="D901" s="348"/>
      <c r="E901" s="348"/>
      <c r="F901" s="349">
        <f>IFERROR(INDEX(Tbl_ProductList[Product Weight (g)],MATCH(Tbl_Calculator[[#This Row],[Weight Lookup]],Tbl_ProductList[Product Weight Lookup],0)),0)</f>
        <v>0</v>
      </c>
      <c r="G901" s="350"/>
      <c r="H901" s="351"/>
      <c r="I901" s="352"/>
      <c r="J90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01" s="311" t="e">
        <f ca="1">INDEX(INDIRECT("Tbl_metadata[Category Table names]"),MATCH(Tbl_Calculator[[#This Row],[Business Area]],INDIRECT("Tbl_metadata[Types]",0)))</f>
        <v>#N/A</v>
      </c>
      <c r="L901" s="311" t="e">
        <f ca="1">INDEX(INDIRECT("Tbl_metadata[FabricType Table names]"),MATCH(Tbl_Calculator[[#This Row],[Business Area]],INDIRECT("Tbl_metadata[Types]",0)))</f>
        <v>#N/A</v>
      </c>
      <c r="M90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01" s="312">
        <f>IFERROR(INDEX(Tbl_AvgPercCotton[Average % Cotton],MATCH(Tbl_Calculator[[#This Row],[% Cotton in Blend
(Estimated Cotton %)]],Tbl_AvgPercCotton[Blends],0)),0)</f>
        <v>0</v>
      </c>
      <c r="O901" s="311" t="str">
        <f>CONCATENATE(Tbl_Calculator[[#This Row],[Product Category]],"|",Tbl_Calculator[[#This Row],[Product]])</f>
        <v>|</v>
      </c>
      <c r="P901" s="310">
        <f ca="1">IF(AND(Tbl_Calculator[[#This Row],[Number 
Purchased or Sold
(Individual item)]]&gt;0,Tbl_Calculator[[#This Row],[Weight of Cotton Fibre
(Kg)]]=0),0,1)</f>
        <v>1</v>
      </c>
    </row>
    <row r="902" spans="2:16">
      <c r="B902" s="343"/>
      <c r="C902" s="343"/>
      <c r="D902" s="343"/>
      <c r="E902" s="343"/>
      <c r="F902" s="344">
        <f>IFERROR(INDEX(Tbl_ProductList[Product Weight (g)],MATCH(Tbl_Calculator[[#This Row],[Weight Lookup]],Tbl_ProductList[Product Weight Lookup],0)),0)</f>
        <v>0</v>
      </c>
      <c r="G902" s="345"/>
      <c r="H902" s="346"/>
      <c r="I902" s="347"/>
      <c r="J90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02" s="311" t="e">
        <f ca="1">INDEX(INDIRECT("Tbl_metadata[Category Table names]"),MATCH(Tbl_Calculator[[#This Row],[Business Area]],INDIRECT("Tbl_metadata[Types]",0)))</f>
        <v>#N/A</v>
      </c>
      <c r="L902" s="311" t="e">
        <f ca="1">INDEX(INDIRECT("Tbl_metadata[FabricType Table names]"),MATCH(Tbl_Calculator[[#This Row],[Business Area]],INDIRECT("Tbl_metadata[Types]",0)))</f>
        <v>#N/A</v>
      </c>
      <c r="M90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02" s="312">
        <f>IFERROR(INDEX(Tbl_AvgPercCotton[Average % Cotton],MATCH(Tbl_Calculator[[#This Row],[% Cotton in Blend
(Estimated Cotton %)]],Tbl_AvgPercCotton[Blends],0)),0)</f>
        <v>0</v>
      </c>
      <c r="O902" s="311" t="str">
        <f>CONCATENATE(Tbl_Calculator[[#This Row],[Product Category]],"|",Tbl_Calculator[[#This Row],[Product]])</f>
        <v>|</v>
      </c>
      <c r="P902" s="310">
        <f ca="1">IF(AND(Tbl_Calculator[[#This Row],[Number 
Purchased or Sold
(Individual item)]]&gt;0,Tbl_Calculator[[#This Row],[Weight of Cotton Fibre
(Kg)]]=0),0,1)</f>
        <v>1</v>
      </c>
    </row>
    <row r="903" spans="2:16">
      <c r="B903" s="348"/>
      <c r="C903" s="348"/>
      <c r="D903" s="348"/>
      <c r="E903" s="348"/>
      <c r="F903" s="349">
        <f>IFERROR(INDEX(Tbl_ProductList[Product Weight (g)],MATCH(Tbl_Calculator[[#This Row],[Weight Lookup]],Tbl_ProductList[Product Weight Lookup],0)),0)</f>
        <v>0</v>
      </c>
      <c r="G903" s="350"/>
      <c r="H903" s="351"/>
      <c r="I903" s="352"/>
      <c r="J90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03" s="311" t="e">
        <f ca="1">INDEX(INDIRECT("Tbl_metadata[Category Table names]"),MATCH(Tbl_Calculator[[#This Row],[Business Area]],INDIRECT("Tbl_metadata[Types]",0)))</f>
        <v>#N/A</v>
      </c>
      <c r="L903" s="311" t="e">
        <f ca="1">INDEX(INDIRECT("Tbl_metadata[FabricType Table names]"),MATCH(Tbl_Calculator[[#This Row],[Business Area]],INDIRECT("Tbl_metadata[Types]",0)))</f>
        <v>#N/A</v>
      </c>
      <c r="M90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03" s="312">
        <f>IFERROR(INDEX(Tbl_AvgPercCotton[Average % Cotton],MATCH(Tbl_Calculator[[#This Row],[% Cotton in Blend
(Estimated Cotton %)]],Tbl_AvgPercCotton[Blends],0)),0)</f>
        <v>0</v>
      </c>
      <c r="O903" s="311" t="str">
        <f>CONCATENATE(Tbl_Calculator[[#This Row],[Product Category]],"|",Tbl_Calculator[[#This Row],[Product]])</f>
        <v>|</v>
      </c>
      <c r="P903" s="310">
        <f ca="1">IF(AND(Tbl_Calculator[[#This Row],[Number 
Purchased or Sold
(Individual item)]]&gt;0,Tbl_Calculator[[#This Row],[Weight of Cotton Fibre
(Kg)]]=0),0,1)</f>
        <v>1</v>
      </c>
    </row>
    <row r="904" spans="2:16">
      <c r="B904" s="343"/>
      <c r="C904" s="343"/>
      <c r="D904" s="343"/>
      <c r="E904" s="343"/>
      <c r="F904" s="344">
        <f>IFERROR(INDEX(Tbl_ProductList[Product Weight (g)],MATCH(Tbl_Calculator[[#This Row],[Weight Lookup]],Tbl_ProductList[Product Weight Lookup],0)),0)</f>
        <v>0</v>
      </c>
      <c r="G904" s="345"/>
      <c r="H904" s="346"/>
      <c r="I904" s="347"/>
      <c r="J90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04" s="311" t="e">
        <f ca="1">INDEX(INDIRECT("Tbl_metadata[Category Table names]"),MATCH(Tbl_Calculator[[#This Row],[Business Area]],INDIRECT("Tbl_metadata[Types]",0)))</f>
        <v>#N/A</v>
      </c>
      <c r="L904" s="311" t="e">
        <f ca="1">INDEX(INDIRECT("Tbl_metadata[FabricType Table names]"),MATCH(Tbl_Calculator[[#This Row],[Business Area]],INDIRECT("Tbl_metadata[Types]",0)))</f>
        <v>#N/A</v>
      </c>
      <c r="M90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04" s="312">
        <f>IFERROR(INDEX(Tbl_AvgPercCotton[Average % Cotton],MATCH(Tbl_Calculator[[#This Row],[% Cotton in Blend
(Estimated Cotton %)]],Tbl_AvgPercCotton[Blends],0)),0)</f>
        <v>0</v>
      </c>
      <c r="O904" s="311" t="str">
        <f>CONCATENATE(Tbl_Calculator[[#This Row],[Product Category]],"|",Tbl_Calculator[[#This Row],[Product]])</f>
        <v>|</v>
      </c>
      <c r="P904" s="310">
        <f ca="1">IF(AND(Tbl_Calculator[[#This Row],[Number 
Purchased or Sold
(Individual item)]]&gt;0,Tbl_Calculator[[#This Row],[Weight of Cotton Fibre
(Kg)]]=0),0,1)</f>
        <v>1</v>
      </c>
    </row>
    <row r="905" spans="2:16">
      <c r="B905" s="348"/>
      <c r="C905" s="348"/>
      <c r="D905" s="348"/>
      <c r="E905" s="348"/>
      <c r="F905" s="349">
        <f>IFERROR(INDEX(Tbl_ProductList[Product Weight (g)],MATCH(Tbl_Calculator[[#This Row],[Weight Lookup]],Tbl_ProductList[Product Weight Lookup],0)),0)</f>
        <v>0</v>
      </c>
      <c r="G905" s="350"/>
      <c r="H905" s="351"/>
      <c r="I905" s="352"/>
      <c r="J90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05" s="311" t="e">
        <f ca="1">INDEX(INDIRECT("Tbl_metadata[Category Table names]"),MATCH(Tbl_Calculator[[#This Row],[Business Area]],INDIRECT("Tbl_metadata[Types]",0)))</f>
        <v>#N/A</v>
      </c>
      <c r="L905" s="311" t="e">
        <f ca="1">INDEX(INDIRECT("Tbl_metadata[FabricType Table names]"),MATCH(Tbl_Calculator[[#This Row],[Business Area]],INDIRECT("Tbl_metadata[Types]",0)))</f>
        <v>#N/A</v>
      </c>
      <c r="M90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05" s="312">
        <f>IFERROR(INDEX(Tbl_AvgPercCotton[Average % Cotton],MATCH(Tbl_Calculator[[#This Row],[% Cotton in Blend
(Estimated Cotton %)]],Tbl_AvgPercCotton[Blends],0)),0)</f>
        <v>0</v>
      </c>
      <c r="O905" s="311" t="str">
        <f>CONCATENATE(Tbl_Calculator[[#This Row],[Product Category]],"|",Tbl_Calculator[[#This Row],[Product]])</f>
        <v>|</v>
      </c>
      <c r="P905" s="310">
        <f ca="1">IF(AND(Tbl_Calculator[[#This Row],[Number 
Purchased or Sold
(Individual item)]]&gt;0,Tbl_Calculator[[#This Row],[Weight of Cotton Fibre
(Kg)]]=0),0,1)</f>
        <v>1</v>
      </c>
    </row>
    <row r="906" spans="2:16">
      <c r="B906" s="343"/>
      <c r="C906" s="343"/>
      <c r="D906" s="343"/>
      <c r="E906" s="343"/>
      <c r="F906" s="344">
        <f>IFERROR(INDEX(Tbl_ProductList[Product Weight (g)],MATCH(Tbl_Calculator[[#This Row],[Weight Lookup]],Tbl_ProductList[Product Weight Lookup],0)),0)</f>
        <v>0</v>
      </c>
      <c r="G906" s="345"/>
      <c r="H906" s="346"/>
      <c r="I906" s="347"/>
      <c r="J90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06" s="311" t="e">
        <f ca="1">INDEX(INDIRECT("Tbl_metadata[Category Table names]"),MATCH(Tbl_Calculator[[#This Row],[Business Area]],INDIRECT("Tbl_metadata[Types]",0)))</f>
        <v>#N/A</v>
      </c>
      <c r="L906" s="311" t="e">
        <f ca="1">INDEX(INDIRECT("Tbl_metadata[FabricType Table names]"),MATCH(Tbl_Calculator[[#This Row],[Business Area]],INDIRECT("Tbl_metadata[Types]",0)))</f>
        <v>#N/A</v>
      </c>
      <c r="M90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06" s="312">
        <f>IFERROR(INDEX(Tbl_AvgPercCotton[Average % Cotton],MATCH(Tbl_Calculator[[#This Row],[% Cotton in Blend
(Estimated Cotton %)]],Tbl_AvgPercCotton[Blends],0)),0)</f>
        <v>0</v>
      </c>
      <c r="O906" s="311" t="str">
        <f>CONCATENATE(Tbl_Calculator[[#This Row],[Product Category]],"|",Tbl_Calculator[[#This Row],[Product]])</f>
        <v>|</v>
      </c>
      <c r="P906" s="310">
        <f ca="1">IF(AND(Tbl_Calculator[[#This Row],[Number 
Purchased or Sold
(Individual item)]]&gt;0,Tbl_Calculator[[#This Row],[Weight of Cotton Fibre
(Kg)]]=0),0,1)</f>
        <v>1</v>
      </c>
    </row>
    <row r="907" spans="2:16">
      <c r="B907" s="348"/>
      <c r="C907" s="348"/>
      <c r="D907" s="348"/>
      <c r="E907" s="348"/>
      <c r="F907" s="349">
        <f>IFERROR(INDEX(Tbl_ProductList[Product Weight (g)],MATCH(Tbl_Calculator[[#This Row],[Weight Lookup]],Tbl_ProductList[Product Weight Lookup],0)),0)</f>
        <v>0</v>
      </c>
      <c r="G907" s="350"/>
      <c r="H907" s="351"/>
      <c r="I907" s="352"/>
      <c r="J90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07" s="311" t="e">
        <f ca="1">INDEX(INDIRECT("Tbl_metadata[Category Table names]"),MATCH(Tbl_Calculator[[#This Row],[Business Area]],INDIRECT("Tbl_metadata[Types]",0)))</f>
        <v>#N/A</v>
      </c>
      <c r="L907" s="311" t="e">
        <f ca="1">INDEX(INDIRECT("Tbl_metadata[FabricType Table names]"),MATCH(Tbl_Calculator[[#This Row],[Business Area]],INDIRECT("Tbl_metadata[Types]",0)))</f>
        <v>#N/A</v>
      </c>
      <c r="M90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07" s="312">
        <f>IFERROR(INDEX(Tbl_AvgPercCotton[Average % Cotton],MATCH(Tbl_Calculator[[#This Row],[% Cotton in Blend
(Estimated Cotton %)]],Tbl_AvgPercCotton[Blends],0)),0)</f>
        <v>0</v>
      </c>
      <c r="O907" s="311" t="str">
        <f>CONCATENATE(Tbl_Calculator[[#This Row],[Product Category]],"|",Tbl_Calculator[[#This Row],[Product]])</f>
        <v>|</v>
      </c>
      <c r="P907" s="310">
        <f ca="1">IF(AND(Tbl_Calculator[[#This Row],[Number 
Purchased or Sold
(Individual item)]]&gt;0,Tbl_Calculator[[#This Row],[Weight of Cotton Fibre
(Kg)]]=0),0,1)</f>
        <v>1</v>
      </c>
    </row>
    <row r="908" spans="2:16">
      <c r="B908" s="343"/>
      <c r="C908" s="343"/>
      <c r="D908" s="343"/>
      <c r="E908" s="343"/>
      <c r="F908" s="344">
        <f>IFERROR(INDEX(Tbl_ProductList[Product Weight (g)],MATCH(Tbl_Calculator[[#This Row],[Weight Lookup]],Tbl_ProductList[Product Weight Lookup],0)),0)</f>
        <v>0</v>
      </c>
      <c r="G908" s="345"/>
      <c r="H908" s="346"/>
      <c r="I908" s="347"/>
      <c r="J90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08" s="311" t="e">
        <f ca="1">INDEX(INDIRECT("Tbl_metadata[Category Table names]"),MATCH(Tbl_Calculator[[#This Row],[Business Area]],INDIRECT("Tbl_metadata[Types]",0)))</f>
        <v>#N/A</v>
      </c>
      <c r="L908" s="311" t="e">
        <f ca="1">INDEX(INDIRECT("Tbl_metadata[FabricType Table names]"),MATCH(Tbl_Calculator[[#This Row],[Business Area]],INDIRECT("Tbl_metadata[Types]",0)))</f>
        <v>#N/A</v>
      </c>
      <c r="M90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08" s="312">
        <f>IFERROR(INDEX(Tbl_AvgPercCotton[Average % Cotton],MATCH(Tbl_Calculator[[#This Row],[% Cotton in Blend
(Estimated Cotton %)]],Tbl_AvgPercCotton[Blends],0)),0)</f>
        <v>0</v>
      </c>
      <c r="O908" s="311" t="str">
        <f>CONCATENATE(Tbl_Calculator[[#This Row],[Product Category]],"|",Tbl_Calculator[[#This Row],[Product]])</f>
        <v>|</v>
      </c>
      <c r="P908" s="310">
        <f ca="1">IF(AND(Tbl_Calculator[[#This Row],[Number 
Purchased or Sold
(Individual item)]]&gt;0,Tbl_Calculator[[#This Row],[Weight of Cotton Fibre
(Kg)]]=0),0,1)</f>
        <v>1</v>
      </c>
    </row>
    <row r="909" spans="2:16">
      <c r="B909" s="348"/>
      <c r="C909" s="348"/>
      <c r="D909" s="348"/>
      <c r="E909" s="348"/>
      <c r="F909" s="349">
        <f>IFERROR(INDEX(Tbl_ProductList[Product Weight (g)],MATCH(Tbl_Calculator[[#This Row],[Weight Lookup]],Tbl_ProductList[Product Weight Lookup],0)),0)</f>
        <v>0</v>
      </c>
      <c r="G909" s="350"/>
      <c r="H909" s="351"/>
      <c r="I909" s="352"/>
      <c r="J90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09" s="311" t="e">
        <f ca="1">INDEX(INDIRECT("Tbl_metadata[Category Table names]"),MATCH(Tbl_Calculator[[#This Row],[Business Area]],INDIRECT("Tbl_metadata[Types]",0)))</f>
        <v>#N/A</v>
      </c>
      <c r="L909" s="311" t="e">
        <f ca="1">INDEX(INDIRECT("Tbl_metadata[FabricType Table names]"),MATCH(Tbl_Calculator[[#This Row],[Business Area]],INDIRECT("Tbl_metadata[Types]",0)))</f>
        <v>#N/A</v>
      </c>
      <c r="M90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09" s="312">
        <f>IFERROR(INDEX(Tbl_AvgPercCotton[Average % Cotton],MATCH(Tbl_Calculator[[#This Row],[% Cotton in Blend
(Estimated Cotton %)]],Tbl_AvgPercCotton[Blends],0)),0)</f>
        <v>0</v>
      </c>
      <c r="O909" s="311" t="str">
        <f>CONCATENATE(Tbl_Calculator[[#This Row],[Product Category]],"|",Tbl_Calculator[[#This Row],[Product]])</f>
        <v>|</v>
      </c>
      <c r="P909" s="310">
        <f ca="1">IF(AND(Tbl_Calculator[[#This Row],[Number 
Purchased or Sold
(Individual item)]]&gt;0,Tbl_Calculator[[#This Row],[Weight of Cotton Fibre
(Kg)]]=0),0,1)</f>
        <v>1</v>
      </c>
    </row>
    <row r="910" spans="2:16">
      <c r="B910" s="343"/>
      <c r="C910" s="343"/>
      <c r="D910" s="343"/>
      <c r="E910" s="343"/>
      <c r="F910" s="344">
        <f>IFERROR(INDEX(Tbl_ProductList[Product Weight (g)],MATCH(Tbl_Calculator[[#This Row],[Weight Lookup]],Tbl_ProductList[Product Weight Lookup],0)),0)</f>
        <v>0</v>
      </c>
      <c r="G910" s="345"/>
      <c r="H910" s="346"/>
      <c r="I910" s="347"/>
      <c r="J91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10" s="311" t="e">
        <f ca="1">INDEX(INDIRECT("Tbl_metadata[Category Table names]"),MATCH(Tbl_Calculator[[#This Row],[Business Area]],INDIRECT("Tbl_metadata[Types]",0)))</f>
        <v>#N/A</v>
      </c>
      <c r="L910" s="311" t="e">
        <f ca="1">INDEX(INDIRECT("Tbl_metadata[FabricType Table names]"),MATCH(Tbl_Calculator[[#This Row],[Business Area]],INDIRECT("Tbl_metadata[Types]",0)))</f>
        <v>#N/A</v>
      </c>
      <c r="M91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10" s="312">
        <f>IFERROR(INDEX(Tbl_AvgPercCotton[Average % Cotton],MATCH(Tbl_Calculator[[#This Row],[% Cotton in Blend
(Estimated Cotton %)]],Tbl_AvgPercCotton[Blends],0)),0)</f>
        <v>0</v>
      </c>
      <c r="O910" s="311" t="str">
        <f>CONCATENATE(Tbl_Calculator[[#This Row],[Product Category]],"|",Tbl_Calculator[[#This Row],[Product]])</f>
        <v>|</v>
      </c>
      <c r="P910" s="310">
        <f ca="1">IF(AND(Tbl_Calculator[[#This Row],[Number 
Purchased or Sold
(Individual item)]]&gt;0,Tbl_Calculator[[#This Row],[Weight of Cotton Fibre
(Kg)]]=0),0,1)</f>
        <v>1</v>
      </c>
    </row>
    <row r="911" spans="2:16">
      <c r="B911" s="348"/>
      <c r="C911" s="348"/>
      <c r="D911" s="348"/>
      <c r="E911" s="348"/>
      <c r="F911" s="349">
        <f>IFERROR(INDEX(Tbl_ProductList[Product Weight (g)],MATCH(Tbl_Calculator[[#This Row],[Weight Lookup]],Tbl_ProductList[Product Weight Lookup],0)),0)</f>
        <v>0</v>
      </c>
      <c r="G911" s="350"/>
      <c r="H911" s="351"/>
      <c r="I911" s="352"/>
      <c r="J91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11" s="311" t="e">
        <f ca="1">INDEX(INDIRECT("Tbl_metadata[Category Table names]"),MATCH(Tbl_Calculator[[#This Row],[Business Area]],INDIRECT("Tbl_metadata[Types]",0)))</f>
        <v>#N/A</v>
      </c>
      <c r="L911" s="311" t="e">
        <f ca="1">INDEX(INDIRECT("Tbl_metadata[FabricType Table names]"),MATCH(Tbl_Calculator[[#This Row],[Business Area]],INDIRECT("Tbl_metadata[Types]",0)))</f>
        <v>#N/A</v>
      </c>
      <c r="M91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11" s="312">
        <f>IFERROR(INDEX(Tbl_AvgPercCotton[Average % Cotton],MATCH(Tbl_Calculator[[#This Row],[% Cotton in Blend
(Estimated Cotton %)]],Tbl_AvgPercCotton[Blends],0)),0)</f>
        <v>0</v>
      </c>
      <c r="O911" s="311" t="str">
        <f>CONCATENATE(Tbl_Calculator[[#This Row],[Product Category]],"|",Tbl_Calculator[[#This Row],[Product]])</f>
        <v>|</v>
      </c>
      <c r="P911" s="310">
        <f ca="1">IF(AND(Tbl_Calculator[[#This Row],[Number 
Purchased or Sold
(Individual item)]]&gt;0,Tbl_Calculator[[#This Row],[Weight of Cotton Fibre
(Kg)]]=0),0,1)</f>
        <v>1</v>
      </c>
    </row>
    <row r="912" spans="2:16">
      <c r="B912" s="343"/>
      <c r="C912" s="343"/>
      <c r="D912" s="343"/>
      <c r="E912" s="343"/>
      <c r="F912" s="344">
        <f>IFERROR(INDEX(Tbl_ProductList[Product Weight (g)],MATCH(Tbl_Calculator[[#This Row],[Weight Lookup]],Tbl_ProductList[Product Weight Lookup],0)),0)</f>
        <v>0</v>
      </c>
      <c r="G912" s="345"/>
      <c r="H912" s="346"/>
      <c r="I912" s="347"/>
      <c r="J91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12" s="311" t="e">
        <f ca="1">INDEX(INDIRECT("Tbl_metadata[Category Table names]"),MATCH(Tbl_Calculator[[#This Row],[Business Area]],INDIRECT("Tbl_metadata[Types]",0)))</f>
        <v>#N/A</v>
      </c>
      <c r="L912" s="311" t="e">
        <f ca="1">INDEX(INDIRECT("Tbl_metadata[FabricType Table names]"),MATCH(Tbl_Calculator[[#This Row],[Business Area]],INDIRECT("Tbl_metadata[Types]",0)))</f>
        <v>#N/A</v>
      </c>
      <c r="M91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12" s="312">
        <f>IFERROR(INDEX(Tbl_AvgPercCotton[Average % Cotton],MATCH(Tbl_Calculator[[#This Row],[% Cotton in Blend
(Estimated Cotton %)]],Tbl_AvgPercCotton[Blends],0)),0)</f>
        <v>0</v>
      </c>
      <c r="O912" s="311" t="str">
        <f>CONCATENATE(Tbl_Calculator[[#This Row],[Product Category]],"|",Tbl_Calculator[[#This Row],[Product]])</f>
        <v>|</v>
      </c>
      <c r="P912" s="310">
        <f ca="1">IF(AND(Tbl_Calculator[[#This Row],[Number 
Purchased or Sold
(Individual item)]]&gt;0,Tbl_Calculator[[#This Row],[Weight of Cotton Fibre
(Kg)]]=0),0,1)</f>
        <v>1</v>
      </c>
    </row>
    <row r="913" spans="2:16">
      <c r="B913" s="348"/>
      <c r="C913" s="348"/>
      <c r="D913" s="348"/>
      <c r="E913" s="348"/>
      <c r="F913" s="349">
        <f>IFERROR(INDEX(Tbl_ProductList[Product Weight (g)],MATCH(Tbl_Calculator[[#This Row],[Weight Lookup]],Tbl_ProductList[Product Weight Lookup],0)),0)</f>
        <v>0</v>
      </c>
      <c r="G913" s="350"/>
      <c r="H913" s="351"/>
      <c r="I913" s="352"/>
      <c r="J91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13" s="311" t="e">
        <f ca="1">INDEX(INDIRECT("Tbl_metadata[Category Table names]"),MATCH(Tbl_Calculator[[#This Row],[Business Area]],INDIRECT("Tbl_metadata[Types]",0)))</f>
        <v>#N/A</v>
      </c>
      <c r="L913" s="311" t="e">
        <f ca="1">INDEX(INDIRECT("Tbl_metadata[FabricType Table names]"),MATCH(Tbl_Calculator[[#This Row],[Business Area]],INDIRECT("Tbl_metadata[Types]",0)))</f>
        <v>#N/A</v>
      </c>
      <c r="M91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13" s="312">
        <f>IFERROR(INDEX(Tbl_AvgPercCotton[Average % Cotton],MATCH(Tbl_Calculator[[#This Row],[% Cotton in Blend
(Estimated Cotton %)]],Tbl_AvgPercCotton[Blends],0)),0)</f>
        <v>0</v>
      </c>
      <c r="O913" s="311" t="str">
        <f>CONCATENATE(Tbl_Calculator[[#This Row],[Product Category]],"|",Tbl_Calculator[[#This Row],[Product]])</f>
        <v>|</v>
      </c>
      <c r="P913" s="310">
        <f ca="1">IF(AND(Tbl_Calculator[[#This Row],[Number 
Purchased or Sold
(Individual item)]]&gt;0,Tbl_Calculator[[#This Row],[Weight of Cotton Fibre
(Kg)]]=0),0,1)</f>
        <v>1</v>
      </c>
    </row>
    <row r="914" spans="2:16">
      <c r="B914" s="343"/>
      <c r="C914" s="343"/>
      <c r="D914" s="343"/>
      <c r="E914" s="343"/>
      <c r="F914" s="344">
        <f>IFERROR(INDEX(Tbl_ProductList[Product Weight (g)],MATCH(Tbl_Calculator[[#This Row],[Weight Lookup]],Tbl_ProductList[Product Weight Lookup],0)),0)</f>
        <v>0</v>
      </c>
      <c r="G914" s="345"/>
      <c r="H914" s="346"/>
      <c r="I914" s="347"/>
      <c r="J91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14" s="311" t="e">
        <f ca="1">INDEX(INDIRECT("Tbl_metadata[Category Table names]"),MATCH(Tbl_Calculator[[#This Row],[Business Area]],INDIRECT("Tbl_metadata[Types]",0)))</f>
        <v>#N/A</v>
      </c>
      <c r="L914" s="311" t="e">
        <f ca="1">INDEX(INDIRECT("Tbl_metadata[FabricType Table names]"),MATCH(Tbl_Calculator[[#This Row],[Business Area]],INDIRECT("Tbl_metadata[Types]",0)))</f>
        <v>#N/A</v>
      </c>
      <c r="M91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14" s="312">
        <f>IFERROR(INDEX(Tbl_AvgPercCotton[Average % Cotton],MATCH(Tbl_Calculator[[#This Row],[% Cotton in Blend
(Estimated Cotton %)]],Tbl_AvgPercCotton[Blends],0)),0)</f>
        <v>0</v>
      </c>
      <c r="O914" s="311" t="str">
        <f>CONCATENATE(Tbl_Calculator[[#This Row],[Product Category]],"|",Tbl_Calculator[[#This Row],[Product]])</f>
        <v>|</v>
      </c>
      <c r="P914" s="310">
        <f ca="1">IF(AND(Tbl_Calculator[[#This Row],[Number 
Purchased or Sold
(Individual item)]]&gt;0,Tbl_Calculator[[#This Row],[Weight of Cotton Fibre
(Kg)]]=0),0,1)</f>
        <v>1</v>
      </c>
    </row>
    <row r="915" spans="2:16">
      <c r="B915" s="348"/>
      <c r="C915" s="348"/>
      <c r="D915" s="348"/>
      <c r="E915" s="348"/>
      <c r="F915" s="349">
        <f>IFERROR(INDEX(Tbl_ProductList[Product Weight (g)],MATCH(Tbl_Calculator[[#This Row],[Weight Lookup]],Tbl_ProductList[Product Weight Lookup],0)),0)</f>
        <v>0</v>
      </c>
      <c r="G915" s="350"/>
      <c r="H915" s="351"/>
      <c r="I915" s="352"/>
      <c r="J91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15" s="311" t="e">
        <f ca="1">INDEX(INDIRECT("Tbl_metadata[Category Table names]"),MATCH(Tbl_Calculator[[#This Row],[Business Area]],INDIRECT("Tbl_metadata[Types]",0)))</f>
        <v>#N/A</v>
      </c>
      <c r="L915" s="311" t="e">
        <f ca="1">INDEX(INDIRECT("Tbl_metadata[FabricType Table names]"),MATCH(Tbl_Calculator[[#This Row],[Business Area]],INDIRECT("Tbl_metadata[Types]",0)))</f>
        <v>#N/A</v>
      </c>
      <c r="M91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15" s="312">
        <f>IFERROR(INDEX(Tbl_AvgPercCotton[Average % Cotton],MATCH(Tbl_Calculator[[#This Row],[% Cotton in Blend
(Estimated Cotton %)]],Tbl_AvgPercCotton[Blends],0)),0)</f>
        <v>0</v>
      </c>
      <c r="O915" s="311" t="str">
        <f>CONCATENATE(Tbl_Calculator[[#This Row],[Product Category]],"|",Tbl_Calculator[[#This Row],[Product]])</f>
        <v>|</v>
      </c>
      <c r="P915" s="310">
        <f ca="1">IF(AND(Tbl_Calculator[[#This Row],[Number 
Purchased or Sold
(Individual item)]]&gt;0,Tbl_Calculator[[#This Row],[Weight of Cotton Fibre
(Kg)]]=0),0,1)</f>
        <v>1</v>
      </c>
    </row>
    <row r="916" spans="2:16">
      <c r="B916" s="343"/>
      <c r="C916" s="343"/>
      <c r="D916" s="343"/>
      <c r="E916" s="343"/>
      <c r="F916" s="344">
        <f>IFERROR(INDEX(Tbl_ProductList[Product Weight (g)],MATCH(Tbl_Calculator[[#This Row],[Weight Lookup]],Tbl_ProductList[Product Weight Lookup],0)),0)</f>
        <v>0</v>
      </c>
      <c r="G916" s="345"/>
      <c r="H916" s="346"/>
      <c r="I916" s="347"/>
      <c r="J91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16" s="311" t="e">
        <f ca="1">INDEX(INDIRECT("Tbl_metadata[Category Table names]"),MATCH(Tbl_Calculator[[#This Row],[Business Area]],INDIRECT("Tbl_metadata[Types]",0)))</f>
        <v>#N/A</v>
      </c>
      <c r="L916" s="311" t="e">
        <f ca="1">INDEX(INDIRECT("Tbl_metadata[FabricType Table names]"),MATCH(Tbl_Calculator[[#This Row],[Business Area]],INDIRECT("Tbl_metadata[Types]",0)))</f>
        <v>#N/A</v>
      </c>
      <c r="M91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16" s="312">
        <f>IFERROR(INDEX(Tbl_AvgPercCotton[Average % Cotton],MATCH(Tbl_Calculator[[#This Row],[% Cotton in Blend
(Estimated Cotton %)]],Tbl_AvgPercCotton[Blends],0)),0)</f>
        <v>0</v>
      </c>
      <c r="O916" s="311" t="str">
        <f>CONCATENATE(Tbl_Calculator[[#This Row],[Product Category]],"|",Tbl_Calculator[[#This Row],[Product]])</f>
        <v>|</v>
      </c>
      <c r="P916" s="310">
        <f ca="1">IF(AND(Tbl_Calculator[[#This Row],[Number 
Purchased or Sold
(Individual item)]]&gt;0,Tbl_Calculator[[#This Row],[Weight of Cotton Fibre
(Kg)]]=0),0,1)</f>
        <v>1</v>
      </c>
    </row>
    <row r="917" spans="2:16">
      <c r="B917" s="348"/>
      <c r="C917" s="348"/>
      <c r="D917" s="348"/>
      <c r="E917" s="348"/>
      <c r="F917" s="349">
        <f>IFERROR(INDEX(Tbl_ProductList[Product Weight (g)],MATCH(Tbl_Calculator[[#This Row],[Weight Lookup]],Tbl_ProductList[Product Weight Lookup],0)),0)</f>
        <v>0</v>
      </c>
      <c r="G917" s="350"/>
      <c r="H917" s="351"/>
      <c r="I917" s="352"/>
      <c r="J91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17" s="311" t="e">
        <f ca="1">INDEX(INDIRECT("Tbl_metadata[Category Table names]"),MATCH(Tbl_Calculator[[#This Row],[Business Area]],INDIRECT("Tbl_metadata[Types]",0)))</f>
        <v>#N/A</v>
      </c>
      <c r="L917" s="311" t="e">
        <f ca="1">INDEX(INDIRECT("Tbl_metadata[FabricType Table names]"),MATCH(Tbl_Calculator[[#This Row],[Business Area]],INDIRECT("Tbl_metadata[Types]",0)))</f>
        <v>#N/A</v>
      </c>
      <c r="M91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17" s="312">
        <f>IFERROR(INDEX(Tbl_AvgPercCotton[Average % Cotton],MATCH(Tbl_Calculator[[#This Row],[% Cotton in Blend
(Estimated Cotton %)]],Tbl_AvgPercCotton[Blends],0)),0)</f>
        <v>0</v>
      </c>
      <c r="O917" s="311" t="str">
        <f>CONCATENATE(Tbl_Calculator[[#This Row],[Product Category]],"|",Tbl_Calculator[[#This Row],[Product]])</f>
        <v>|</v>
      </c>
      <c r="P917" s="310">
        <f ca="1">IF(AND(Tbl_Calculator[[#This Row],[Number 
Purchased or Sold
(Individual item)]]&gt;0,Tbl_Calculator[[#This Row],[Weight of Cotton Fibre
(Kg)]]=0),0,1)</f>
        <v>1</v>
      </c>
    </row>
    <row r="918" spans="2:16">
      <c r="B918" s="343"/>
      <c r="C918" s="343"/>
      <c r="D918" s="343"/>
      <c r="E918" s="343"/>
      <c r="F918" s="344">
        <f>IFERROR(INDEX(Tbl_ProductList[Product Weight (g)],MATCH(Tbl_Calculator[[#This Row],[Weight Lookup]],Tbl_ProductList[Product Weight Lookup],0)),0)</f>
        <v>0</v>
      </c>
      <c r="G918" s="345"/>
      <c r="H918" s="346"/>
      <c r="I918" s="347"/>
      <c r="J91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18" s="311" t="e">
        <f ca="1">INDEX(INDIRECT("Tbl_metadata[Category Table names]"),MATCH(Tbl_Calculator[[#This Row],[Business Area]],INDIRECT("Tbl_metadata[Types]",0)))</f>
        <v>#N/A</v>
      </c>
      <c r="L918" s="311" t="e">
        <f ca="1">INDEX(INDIRECT("Tbl_metadata[FabricType Table names]"),MATCH(Tbl_Calculator[[#This Row],[Business Area]],INDIRECT("Tbl_metadata[Types]",0)))</f>
        <v>#N/A</v>
      </c>
      <c r="M91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18" s="312">
        <f>IFERROR(INDEX(Tbl_AvgPercCotton[Average % Cotton],MATCH(Tbl_Calculator[[#This Row],[% Cotton in Blend
(Estimated Cotton %)]],Tbl_AvgPercCotton[Blends],0)),0)</f>
        <v>0</v>
      </c>
      <c r="O918" s="311" t="str">
        <f>CONCATENATE(Tbl_Calculator[[#This Row],[Product Category]],"|",Tbl_Calculator[[#This Row],[Product]])</f>
        <v>|</v>
      </c>
      <c r="P918" s="310">
        <f ca="1">IF(AND(Tbl_Calculator[[#This Row],[Number 
Purchased or Sold
(Individual item)]]&gt;0,Tbl_Calculator[[#This Row],[Weight of Cotton Fibre
(Kg)]]=0),0,1)</f>
        <v>1</v>
      </c>
    </row>
    <row r="919" spans="2:16">
      <c r="B919" s="348"/>
      <c r="C919" s="348"/>
      <c r="D919" s="348"/>
      <c r="E919" s="348"/>
      <c r="F919" s="349">
        <f>IFERROR(INDEX(Tbl_ProductList[Product Weight (g)],MATCH(Tbl_Calculator[[#This Row],[Weight Lookup]],Tbl_ProductList[Product Weight Lookup],0)),0)</f>
        <v>0</v>
      </c>
      <c r="G919" s="350"/>
      <c r="H919" s="351"/>
      <c r="I919" s="352"/>
      <c r="J91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19" s="311" t="e">
        <f ca="1">INDEX(INDIRECT("Tbl_metadata[Category Table names]"),MATCH(Tbl_Calculator[[#This Row],[Business Area]],INDIRECT("Tbl_metadata[Types]",0)))</f>
        <v>#N/A</v>
      </c>
      <c r="L919" s="311" t="e">
        <f ca="1">INDEX(INDIRECT("Tbl_metadata[FabricType Table names]"),MATCH(Tbl_Calculator[[#This Row],[Business Area]],INDIRECT("Tbl_metadata[Types]",0)))</f>
        <v>#N/A</v>
      </c>
      <c r="M91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19" s="312">
        <f>IFERROR(INDEX(Tbl_AvgPercCotton[Average % Cotton],MATCH(Tbl_Calculator[[#This Row],[% Cotton in Blend
(Estimated Cotton %)]],Tbl_AvgPercCotton[Blends],0)),0)</f>
        <v>0</v>
      </c>
      <c r="O919" s="311" t="str">
        <f>CONCATENATE(Tbl_Calculator[[#This Row],[Product Category]],"|",Tbl_Calculator[[#This Row],[Product]])</f>
        <v>|</v>
      </c>
      <c r="P919" s="310">
        <f ca="1">IF(AND(Tbl_Calculator[[#This Row],[Number 
Purchased or Sold
(Individual item)]]&gt;0,Tbl_Calculator[[#This Row],[Weight of Cotton Fibre
(Kg)]]=0),0,1)</f>
        <v>1</v>
      </c>
    </row>
    <row r="920" spans="2:16">
      <c r="B920" s="343"/>
      <c r="C920" s="343"/>
      <c r="D920" s="343"/>
      <c r="E920" s="343"/>
      <c r="F920" s="344">
        <f>IFERROR(INDEX(Tbl_ProductList[Product Weight (g)],MATCH(Tbl_Calculator[[#This Row],[Weight Lookup]],Tbl_ProductList[Product Weight Lookup],0)),0)</f>
        <v>0</v>
      </c>
      <c r="G920" s="345"/>
      <c r="H920" s="346"/>
      <c r="I920" s="347"/>
      <c r="J92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20" s="311" t="e">
        <f ca="1">INDEX(INDIRECT("Tbl_metadata[Category Table names]"),MATCH(Tbl_Calculator[[#This Row],[Business Area]],INDIRECT("Tbl_metadata[Types]",0)))</f>
        <v>#N/A</v>
      </c>
      <c r="L920" s="311" t="e">
        <f ca="1">INDEX(INDIRECT("Tbl_metadata[FabricType Table names]"),MATCH(Tbl_Calculator[[#This Row],[Business Area]],INDIRECT("Tbl_metadata[Types]",0)))</f>
        <v>#N/A</v>
      </c>
      <c r="M92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20" s="312">
        <f>IFERROR(INDEX(Tbl_AvgPercCotton[Average % Cotton],MATCH(Tbl_Calculator[[#This Row],[% Cotton in Blend
(Estimated Cotton %)]],Tbl_AvgPercCotton[Blends],0)),0)</f>
        <v>0</v>
      </c>
      <c r="O920" s="311" t="str">
        <f>CONCATENATE(Tbl_Calculator[[#This Row],[Product Category]],"|",Tbl_Calculator[[#This Row],[Product]])</f>
        <v>|</v>
      </c>
      <c r="P920" s="310">
        <f ca="1">IF(AND(Tbl_Calculator[[#This Row],[Number 
Purchased or Sold
(Individual item)]]&gt;0,Tbl_Calculator[[#This Row],[Weight of Cotton Fibre
(Kg)]]=0),0,1)</f>
        <v>1</v>
      </c>
    </row>
    <row r="921" spans="2:16">
      <c r="B921" s="348"/>
      <c r="C921" s="348"/>
      <c r="D921" s="348"/>
      <c r="E921" s="348"/>
      <c r="F921" s="349">
        <f>IFERROR(INDEX(Tbl_ProductList[Product Weight (g)],MATCH(Tbl_Calculator[[#This Row],[Weight Lookup]],Tbl_ProductList[Product Weight Lookup],0)),0)</f>
        <v>0</v>
      </c>
      <c r="G921" s="350"/>
      <c r="H921" s="351"/>
      <c r="I921" s="352"/>
      <c r="J92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21" s="311" t="e">
        <f ca="1">INDEX(INDIRECT("Tbl_metadata[Category Table names]"),MATCH(Tbl_Calculator[[#This Row],[Business Area]],INDIRECT("Tbl_metadata[Types]",0)))</f>
        <v>#N/A</v>
      </c>
      <c r="L921" s="311" t="e">
        <f ca="1">INDEX(INDIRECT("Tbl_metadata[FabricType Table names]"),MATCH(Tbl_Calculator[[#This Row],[Business Area]],INDIRECT("Tbl_metadata[Types]",0)))</f>
        <v>#N/A</v>
      </c>
      <c r="M92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21" s="312">
        <f>IFERROR(INDEX(Tbl_AvgPercCotton[Average % Cotton],MATCH(Tbl_Calculator[[#This Row],[% Cotton in Blend
(Estimated Cotton %)]],Tbl_AvgPercCotton[Blends],0)),0)</f>
        <v>0</v>
      </c>
      <c r="O921" s="311" t="str">
        <f>CONCATENATE(Tbl_Calculator[[#This Row],[Product Category]],"|",Tbl_Calculator[[#This Row],[Product]])</f>
        <v>|</v>
      </c>
      <c r="P921" s="310">
        <f ca="1">IF(AND(Tbl_Calculator[[#This Row],[Number 
Purchased or Sold
(Individual item)]]&gt;0,Tbl_Calculator[[#This Row],[Weight of Cotton Fibre
(Kg)]]=0),0,1)</f>
        <v>1</v>
      </c>
    </row>
    <row r="922" spans="2:16">
      <c r="B922" s="343"/>
      <c r="C922" s="343"/>
      <c r="D922" s="343"/>
      <c r="E922" s="343"/>
      <c r="F922" s="344">
        <f>IFERROR(INDEX(Tbl_ProductList[Product Weight (g)],MATCH(Tbl_Calculator[[#This Row],[Weight Lookup]],Tbl_ProductList[Product Weight Lookup],0)),0)</f>
        <v>0</v>
      </c>
      <c r="G922" s="345"/>
      <c r="H922" s="346"/>
      <c r="I922" s="347"/>
      <c r="J92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22" s="311" t="e">
        <f ca="1">INDEX(INDIRECT("Tbl_metadata[Category Table names]"),MATCH(Tbl_Calculator[[#This Row],[Business Area]],INDIRECT("Tbl_metadata[Types]",0)))</f>
        <v>#N/A</v>
      </c>
      <c r="L922" s="311" t="e">
        <f ca="1">INDEX(INDIRECT("Tbl_metadata[FabricType Table names]"),MATCH(Tbl_Calculator[[#This Row],[Business Area]],INDIRECT("Tbl_metadata[Types]",0)))</f>
        <v>#N/A</v>
      </c>
      <c r="M92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22" s="312">
        <f>IFERROR(INDEX(Tbl_AvgPercCotton[Average % Cotton],MATCH(Tbl_Calculator[[#This Row],[% Cotton in Blend
(Estimated Cotton %)]],Tbl_AvgPercCotton[Blends],0)),0)</f>
        <v>0</v>
      </c>
      <c r="O922" s="311" t="str">
        <f>CONCATENATE(Tbl_Calculator[[#This Row],[Product Category]],"|",Tbl_Calculator[[#This Row],[Product]])</f>
        <v>|</v>
      </c>
      <c r="P922" s="310">
        <f ca="1">IF(AND(Tbl_Calculator[[#This Row],[Number 
Purchased or Sold
(Individual item)]]&gt;0,Tbl_Calculator[[#This Row],[Weight of Cotton Fibre
(Kg)]]=0),0,1)</f>
        <v>1</v>
      </c>
    </row>
    <row r="923" spans="2:16">
      <c r="B923" s="348"/>
      <c r="C923" s="348"/>
      <c r="D923" s="348"/>
      <c r="E923" s="348"/>
      <c r="F923" s="349">
        <f>IFERROR(INDEX(Tbl_ProductList[Product Weight (g)],MATCH(Tbl_Calculator[[#This Row],[Weight Lookup]],Tbl_ProductList[Product Weight Lookup],0)),0)</f>
        <v>0</v>
      </c>
      <c r="G923" s="350"/>
      <c r="H923" s="351"/>
      <c r="I923" s="352"/>
      <c r="J92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23" s="311" t="e">
        <f ca="1">INDEX(INDIRECT("Tbl_metadata[Category Table names]"),MATCH(Tbl_Calculator[[#This Row],[Business Area]],INDIRECT("Tbl_metadata[Types]",0)))</f>
        <v>#N/A</v>
      </c>
      <c r="L923" s="311" t="e">
        <f ca="1">INDEX(INDIRECT("Tbl_metadata[FabricType Table names]"),MATCH(Tbl_Calculator[[#This Row],[Business Area]],INDIRECT("Tbl_metadata[Types]",0)))</f>
        <v>#N/A</v>
      </c>
      <c r="M92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23" s="312">
        <f>IFERROR(INDEX(Tbl_AvgPercCotton[Average % Cotton],MATCH(Tbl_Calculator[[#This Row],[% Cotton in Blend
(Estimated Cotton %)]],Tbl_AvgPercCotton[Blends],0)),0)</f>
        <v>0</v>
      </c>
      <c r="O923" s="311" t="str">
        <f>CONCATENATE(Tbl_Calculator[[#This Row],[Product Category]],"|",Tbl_Calculator[[#This Row],[Product]])</f>
        <v>|</v>
      </c>
      <c r="P923" s="310">
        <f ca="1">IF(AND(Tbl_Calculator[[#This Row],[Number 
Purchased or Sold
(Individual item)]]&gt;0,Tbl_Calculator[[#This Row],[Weight of Cotton Fibre
(Kg)]]=0),0,1)</f>
        <v>1</v>
      </c>
    </row>
    <row r="924" spans="2:16">
      <c r="B924" s="343"/>
      <c r="C924" s="343"/>
      <c r="D924" s="343"/>
      <c r="E924" s="343"/>
      <c r="F924" s="344">
        <f>IFERROR(INDEX(Tbl_ProductList[Product Weight (g)],MATCH(Tbl_Calculator[[#This Row],[Weight Lookup]],Tbl_ProductList[Product Weight Lookup],0)),0)</f>
        <v>0</v>
      </c>
      <c r="G924" s="345"/>
      <c r="H924" s="346"/>
      <c r="I924" s="347"/>
      <c r="J92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24" s="311" t="e">
        <f ca="1">INDEX(INDIRECT("Tbl_metadata[Category Table names]"),MATCH(Tbl_Calculator[[#This Row],[Business Area]],INDIRECT("Tbl_metadata[Types]",0)))</f>
        <v>#N/A</v>
      </c>
      <c r="L924" s="311" t="e">
        <f ca="1">INDEX(INDIRECT("Tbl_metadata[FabricType Table names]"),MATCH(Tbl_Calculator[[#This Row],[Business Area]],INDIRECT("Tbl_metadata[Types]",0)))</f>
        <v>#N/A</v>
      </c>
      <c r="M92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24" s="312">
        <f>IFERROR(INDEX(Tbl_AvgPercCotton[Average % Cotton],MATCH(Tbl_Calculator[[#This Row],[% Cotton in Blend
(Estimated Cotton %)]],Tbl_AvgPercCotton[Blends],0)),0)</f>
        <v>0</v>
      </c>
      <c r="O924" s="311" t="str">
        <f>CONCATENATE(Tbl_Calculator[[#This Row],[Product Category]],"|",Tbl_Calculator[[#This Row],[Product]])</f>
        <v>|</v>
      </c>
      <c r="P924" s="310">
        <f ca="1">IF(AND(Tbl_Calculator[[#This Row],[Number 
Purchased or Sold
(Individual item)]]&gt;0,Tbl_Calculator[[#This Row],[Weight of Cotton Fibre
(Kg)]]=0),0,1)</f>
        <v>1</v>
      </c>
    </row>
    <row r="925" spans="2:16">
      <c r="B925" s="348"/>
      <c r="C925" s="348"/>
      <c r="D925" s="348"/>
      <c r="E925" s="348"/>
      <c r="F925" s="349">
        <f>IFERROR(INDEX(Tbl_ProductList[Product Weight (g)],MATCH(Tbl_Calculator[[#This Row],[Weight Lookup]],Tbl_ProductList[Product Weight Lookup],0)),0)</f>
        <v>0</v>
      </c>
      <c r="G925" s="350"/>
      <c r="H925" s="351"/>
      <c r="I925" s="352"/>
      <c r="J92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25" s="311" t="e">
        <f ca="1">INDEX(INDIRECT("Tbl_metadata[Category Table names]"),MATCH(Tbl_Calculator[[#This Row],[Business Area]],INDIRECT("Tbl_metadata[Types]",0)))</f>
        <v>#N/A</v>
      </c>
      <c r="L925" s="311" t="e">
        <f ca="1">INDEX(INDIRECT("Tbl_metadata[FabricType Table names]"),MATCH(Tbl_Calculator[[#This Row],[Business Area]],INDIRECT("Tbl_metadata[Types]",0)))</f>
        <v>#N/A</v>
      </c>
      <c r="M92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25" s="312">
        <f>IFERROR(INDEX(Tbl_AvgPercCotton[Average % Cotton],MATCH(Tbl_Calculator[[#This Row],[% Cotton in Blend
(Estimated Cotton %)]],Tbl_AvgPercCotton[Blends],0)),0)</f>
        <v>0</v>
      </c>
      <c r="O925" s="311" t="str">
        <f>CONCATENATE(Tbl_Calculator[[#This Row],[Product Category]],"|",Tbl_Calculator[[#This Row],[Product]])</f>
        <v>|</v>
      </c>
      <c r="P925" s="310">
        <f ca="1">IF(AND(Tbl_Calculator[[#This Row],[Number 
Purchased or Sold
(Individual item)]]&gt;0,Tbl_Calculator[[#This Row],[Weight of Cotton Fibre
(Kg)]]=0),0,1)</f>
        <v>1</v>
      </c>
    </row>
    <row r="926" spans="2:16">
      <c r="B926" s="343"/>
      <c r="C926" s="343"/>
      <c r="D926" s="343"/>
      <c r="E926" s="343"/>
      <c r="F926" s="344">
        <f>IFERROR(INDEX(Tbl_ProductList[Product Weight (g)],MATCH(Tbl_Calculator[[#This Row],[Weight Lookup]],Tbl_ProductList[Product Weight Lookup],0)),0)</f>
        <v>0</v>
      </c>
      <c r="G926" s="345"/>
      <c r="H926" s="346"/>
      <c r="I926" s="347"/>
      <c r="J92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26" s="311" t="e">
        <f ca="1">INDEX(INDIRECT("Tbl_metadata[Category Table names]"),MATCH(Tbl_Calculator[[#This Row],[Business Area]],INDIRECT("Tbl_metadata[Types]",0)))</f>
        <v>#N/A</v>
      </c>
      <c r="L926" s="311" t="e">
        <f ca="1">INDEX(INDIRECT("Tbl_metadata[FabricType Table names]"),MATCH(Tbl_Calculator[[#This Row],[Business Area]],INDIRECT("Tbl_metadata[Types]",0)))</f>
        <v>#N/A</v>
      </c>
      <c r="M92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26" s="312">
        <f>IFERROR(INDEX(Tbl_AvgPercCotton[Average % Cotton],MATCH(Tbl_Calculator[[#This Row],[% Cotton in Blend
(Estimated Cotton %)]],Tbl_AvgPercCotton[Blends],0)),0)</f>
        <v>0</v>
      </c>
      <c r="O926" s="311" t="str">
        <f>CONCATENATE(Tbl_Calculator[[#This Row],[Product Category]],"|",Tbl_Calculator[[#This Row],[Product]])</f>
        <v>|</v>
      </c>
      <c r="P926" s="310">
        <f ca="1">IF(AND(Tbl_Calculator[[#This Row],[Number 
Purchased or Sold
(Individual item)]]&gt;0,Tbl_Calculator[[#This Row],[Weight of Cotton Fibre
(Kg)]]=0),0,1)</f>
        <v>1</v>
      </c>
    </row>
    <row r="927" spans="2:16">
      <c r="B927" s="348"/>
      <c r="C927" s="348"/>
      <c r="D927" s="348"/>
      <c r="E927" s="348"/>
      <c r="F927" s="349">
        <f>IFERROR(INDEX(Tbl_ProductList[Product Weight (g)],MATCH(Tbl_Calculator[[#This Row],[Weight Lookup]],Tbl_ProductList[Product Weight Lookup],0)),0)</f>
        <v>0</v>
      </c>
      <c r="G927" s="350"/>
      <c r="H927" s="351"/>
      <c r="I927" s="352"/>
      <c r="J92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27" s="311" t="e">
        <f ca="1">INDEX(INDIRECT("Tbl_metadata[Category Table names]"),MATCH(Tbl_Calculator[[#This Row],[Business Area]],INDIRECT("Tbl_metadata[Types]",0)))</f>
        <v>#N/A</v>
      </c>
      <c r="L927" s="311" t="e">
        <f ca="1">INDEX(INDIRECT("Tbl_metadata[FabricType Table names]"),MATCH(Tbl_Calculator[[#This Row],[Business Area]],INDIRECT("Tbl_metadata[Types]",0)))</f>
        <v>#N/A</v>
      </c>
      <c r="M92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27" s="312">
        <f>IFERROR(INDEX(Tbl_AvgPercCotton[Average % Cotton],MATCH(Tbl_Calculator[[#This Row],[% Cotton in Blend
(Estimated Cotton %)]],Tbl_AvgPercCotton[Blends],0)),0)</f>
        <v>0</v>
      </c>
      <c r="O927" s="311" t="str">
        <f>CONCATENATE(Tbl_Calculator[[#This Row],[Product Category]],"|",Tbl_Calculator[[#This Row],[Product]])</f>
        <v>|</v>
      </c>
      <c r="P927" s="310">
        <f ca="1">IF(AND(Tbl_Calculator[[#This Row],[Number 
Purchased or Sold
(Individual item)]]&gt;0,Tbl_Calculator[[#This Row],[Weight of Cotton Fibre
(Kg)]]=0),0,1)</f>
        <v>1</v>
      </c>
    </row>
    <row r="928" spans="2:16">
      <c r="B928" s="343"/>
      <c r="C928" s="343"/>
      <c r="D928" s="343"/>
      <c r="E928" s="343"/>
      <c r="F928" s="344">
        <f>IFERROR(INDEX(Tbl_ProductList[Product Weight (g)],MATCH(Tbl_Calculator[[#This Row],[Weight Lookup]],Tbl_ProductList[Product Weight Lookup],0)),0)</f>
        <v>0</v>
      </c>
      <c r="G928" s="345"/>
      <c r="H928" s="346"/>
      <c r="I928" s="347"/>
      <c r="J92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28" s="311" t="e">
        <f ca="1">INDEX(INDIRECT("Tbl_metadata[Category Table names]"),MATCH(Tbl_Calculator[[#This Row],[Business Area]],INDIRECT("Tbl_metadata[Types]",0)))</f>
        <v>#N/A</v>
      </c>
      <c r="L928" s="311" t="e">
        <f ca="1">INDEX(INDIRECT("Tbl_metadata[FabricType Table names]"),MATCH(Tbl_Calculator[[#This Row],[Business Area]],INDIRECT("Tbl_metadata[Types]",0)))</f>
        <v>#N/A</v>
      </c>
      <c r="M92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28" s="312">
        <f>IFERROR(INDEX(Tbl_AvgPercCotton[Average % Cotton],MATCH(Tbl_Calculator[[#This Row],[% Cotton in Blend
(Estimated Cotton %)]],Tbl_AvgPercCotton[Blends],0)),0)</f>
        <v>0</v>
      </c>
      <c r="O928" s="311" t="str">
        <f>CONCATENATE(Tbl_Calculator[[#This Row],[Product Category]],"|",Tbl_Calculator[[#This Row],[Product]])</f>
        <v>|</v>
      </c>
      <c r="P928" s="310">
        <f ca="1">IF(AND(Tbl_Calculator[[#This Row],[Number 
Purchased or Sold
(Individual item)]]&gt;0,Tbl_Calculator[[#This Row],[Weight of Cotton Fibre
(Kg)]]=0),0,1)</f>
        <v>1</v>
      </c>
    </row>
    <row r="929" spans="2:16">
      <c r="B929" s="348"/>
      <c r="C929" s="348"/>
      <c r="D929" s="348"/>
      <c r="E929" s="348"/>
      <c r="F929" s="349">
        <f>IFERROR(INDEX(Tbl_ProductList[Product Weight (g)],MATCH(Tbl_Calculator[[#This Row],[Weight Lookup]],Tbl_ProductList[Product Weight Lookup],0)),0)</f>
        <v>0</v>
      </c>
      <c r="G929" s="350"/>
      <c r="H929" s="351"/>
      <c r="I929" s="352"/>
      <c r="J92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29" s="311" t="e">
        <f ca="1">INDEX(INDIRECT("Tbl_metadata[Category Table names]"),MATCH(Tbl_Calculator[[#This Row],[Business Area]],INDIRECT("Tbl_metadata[Types]",0)))</f>
        <v>#N/A</v>
      </c>
      <c r="L929" s="311" t="e">
        <f ca="1">INDEX(INDIRECT("Tbl_metadata[FabricType Table names]"),MATCH(Tbl_Calculator[[#This Row],[Business Area]],INDIRECT("Tbl_metadata[Types]",0)))</f>
        <v>#N/A</v>
      </c>
      <c r="M92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29" s="312">
        <f>IFERROR(INDEX(Tbl_AvgPercCotton[Average % Cotton],MATCH(Tbl_Calculator[[#This Row],[% Cotton in Blend
(Estimated Cotton %)]],Tbl_AvgPercCotton[Blends],0)),0)</f>
        <v>0</v>
      </c>
      <c r="O929" s="311" t="str">
        <f>CONCATENATE(Tbl_Calculator[[#This Row],[Product Category]],"|",Tbl_Calculator[[#This Row],[Product]])</f>
        <v>|</v>
      </c>
      <c r="P929" s="310">
        <f ca="1">IF(AND(Tbl_Calculator[[#This Row],[Number 
Purchased or Sold
(Individual item)]]&gt;0,Tbl_Calculator[[#This Row],[Weight of Cotton Fibre
(Kg)]]=0),0,1)</f>
        <v>1</v>
      </c>
    </row>
    <row r="930" spans="2:16">
      <c r="B930" s="343"/>
      <c r="C930" s="343"/>
      <c r="D930" s="343"/>
      <c r="E930" s="343"/>
      <c r="F930" s="344">
        <f>IFERROR(INDEX(Tbl_ProductList[Product Weight (g)],MATCH(Tbl_Calculator[[#This Row],[Weight Lookup]],Tbl_ProductList[Product Weight Lookup],0)),0)</f>
        <v>0</v>
      </c>
      <c r="G930" s="345"/>
      <c r="H930" s="346"/>
      <c r="I930" s="347"/>
      <c r="J93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30" s="311" t="e">
        <f ca="1">INDEX(INDIRECT("Tbl_metadata[Category Table names]"),MATCH(Tbl_Calculator[[#This Row],[Business Area]],INDIRECT("Tbl_metadata[Types]",0)))</f>
        <v>#N/A</v>
      </c>
      <c r="L930" s="311" t="e">
        <f ca="1">INDEX(INDIRECT("Tbl_metadata[FabricType Table names]"),MATCH(Tbl_Calculator[[#This Row],[Business Area]],INDIRECT("Tbl_metadata[Types]",0)))</f>
        <v>#N/A</v>
      </c>
      <c r="M93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30" s="312">
        <f>IFERROR(INDEX(Tbl_AvgPercCotton[Average % Cotton],MATCH(Tbl_Calculator[[#This Row],[% Cotton in Blend
(Estimated Cotton %)]],Tbl_AvgPercCotton[Blends],0)),0)</f>
        <v>0</v>
      </c>
      <c r="O930" s="311" t="str">
        <f>CONCATENATE(Tbl_Calculator[[#This Row],[Product Category]],"|",Tbl_Calculator[[#This Row],[Product]])</f>
        <v>|</v>
      </c>
      <c r="P930" s="310">
        <f ca="1">IF(AND(Tbl_Calculator[[#This Row],[Number 
Purchased or Sold
(Individual item)]]&gt;0,Tbl_Calculator[[#This Row],[Weight of Cotton Fibre
(Kg)]]=0),0,1)</f>
        <v>1</v>
      </c>
    </row>
    <row r="931" spans="2:16">
      <c r="B931" s="348"/>
      <c r="C931" s="348"/>
      <c r="D931" s="348"/>
      <c r="E931" s="348"/>
      <c r="F931" s="349">
        <f>IFERROR(INDEX(Tbl_ProductList[Product Weight (g)],MATCH(Tbl_Calculator[[#This Row],[Weight Lookup]],Tbl_ProductList[Product Weight Lookup],0)),0)</f>
        <v>0</v>
      </c>
      <c r="G931" s="350"/>
      <c r="H931" s="351"/>
      <c r="I931" s="352"/>
      <c r="J93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31" s="311" t="e">
        <f ca="1">INDEX(INDIRECT("Tbl_metadata[Category Table names]"),MATCH(Tbl_Calculator[[#This Row],[Business Area]],INDIRECT("Tbl_metadata[Types]",0)))</f>
        <v>#N/A</v>
      </c>
      <c r="L931" s="311" t="e">
        <f ca="1">INDEX(INDIRECT("Tbl_metadata[FabricType Table names]"),MATCH(Tbl_Calculator[[#This Row],[Business Area]],INDIRECT("Tbl_metadata[Types]",0)))</f>
        <v>#N/A</v>
      </c>
      <c r="M93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31" s="312">
        <f>IFERROR(INDEX(Tbl_AvgPercCotton[Average % Cotton],MATCH(Tbl_Calculator[[#This Row],[% Cotton in Blend
(Estimated Cotton %)]],Tbl_AvgPercCotton[Blends],0)),0)</f>
        <v>0</v>
      </c>
      <c r="O931" s="311" t="str">
        <f>CONCATENATE(Tbl_Calculator[[#This Row],[Product Category]],"|",Tbl_Calculator[[#This Row],[Product]])</f>
        <v>|</v>
      </c>
      <c r="P931" s="310">
        <f ca="1">IF(AND(Tbl_Calculator[[#This Row],[Number 
Purchased or Sold
(Individual item)]]&gt;0,Tbl_Calculator[[#This Row],[Weight of Cotton Fibre
(Kg)]]=0),0,1)</f>
        <v>1</v>
      </c>
    </row>
    <row r="932" spans="2:16">
      <c r="B932" s="343"/>
      <c r="C932" s="343"/>
      <c r="D932" s="343"/>
      <c r="E932" s="343"/>
      <c r="F932" s="344">
        <f>IFERROR(INDEX(Tbl_ProductList[Product Weight (g)],MATCH(Tbl_Calculator[[#This Row],[Weight Lookup]],Tbl_ProductList[Product Weight Lookup],0)),0)</f>
        <v>0</v>
      </c>
      <c r="G932" s="345"/>
      <c r="H932" s="346"/>
      <c r="I932" s="347"/>
      <c r="J93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32" s="311" t="e">
        <f ca="1">INDEX(INDIRECT("Tbl_metadata[Category Table names]"),MATCH(Tbl_Calculator[[#This Row],[Business Area]],INDIRECT("Tbl_metadata[Types]",0)))</f>
        <v>#N/A</v>
      </c>
      <c r="L932" s="311" t="e">
        <f ca="1">INDEX(INDIRECT("Tbl_metadata[FabricType Table names]"),MATCH(Tbl_Calculator[[#This Row],[Business Area]],INDIRECT("Tbl_metadata[Types]",0)))</f>
        <v>#N/A</v>
      </c>
      <c r="M93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32" s="312">
        <f>IFERROR(INDEX(Tbl_AvgPercCotton[Average % Cotton],MATCH(Tbl_Calculator[[#This Row],[% Cotton in Blend
(Estimated Cotton %)]],Tbl_AvgPercCotton[Blends],0)),0)</f>
        <v>0</v>
      </c>
      <c r="O932" s="311" t="str">
        <f>CONCATENATE(Tbl_Calculator[[#This Row],[Product Category]],"|",Tbl_Calculator[[#This Row],[Product]])</f>
        <v>|</v>
      </c>
      <c r="P932" s="310">
        <f ca="1">IF(AND(Tbl_Calculator[[#This Row],[Number 
Purchased or Sold
(Individual item)]]&gt;0,Tbl_Calculator[[#This Row],[Weight of Cotton Fibre
(Kg)]]=0),0,1)</f>
        <v>1</v>
      </c>
    </row>
    <row r="933" spans="2:16">
      <c r="B933" s="348"/>
      <c r="C933" s="348"/>
      <c r="D933" s="348"/>
      <c r="E933" s="348"/>
      <c r="F933" s="349">
        <f>IFERROR(INDEX(Tbl_ProductList[Product Weight (g)],MATCH(Tbl_Calculator[[#This Row],[Weight Lookup]],Tbl_ProductList[Product Weight Lookup],0)),0)</f>
        <v>0</v>
      </c>
      <c r="G933" s="350"/>
      <c r="H933" s="351"/>
      <c r="I933" s="352"/>
      <c r="J93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33" s="311" t="e">
        <f ca="1">INDEX(INDIRECT("Tbl_metadata[Category Table names]"),MATCH(Tbl_Calculator[[#This Row],[Business Area]],INDIRECT("Tbl_metadata[Types]",0)))</f>
        <v>#N/A</v>
      </c>
      <c r="L933" s="311" t="e">
        <f ca="1">INDEX(INDIRECT("Tbl_metadata[FabricType Table names]"),MATCH(Tbl_Calculator[[#This Row],[Business Area]],INDIRECT("Tbl_metadata[Types]",0)))</f>
        <v>#N/A</v>
      </c>
      <c r="M93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33" s="312">
        <f>IFERROR(INDEX(Tbl_AvgPercCotton[Average % Cotton],MATCH(Tbl_Calculator[[#This Row],[% Cotton in Blend
(Estimated Cotton %)]],Tbl_AvgPercCotton[Blends],0)),0)</f>
        <v>0</v>
      </c>
      <c r="O933" s="311" t="str">
        <f>CONCATENATE(Tbl_Calculator[[#This Row],[Product Category]],"|",Tbl_Calculator[[#This Row],[Product]])</f>
        <v>|</v>
      </c>
      <c r="P933" s="310">
        <f ca="1">IF(AND(Tbl_Calculator[[#This Row],[Number 
Purchased or Sold
(Individual item)]]&gt;0,Tbl_Calculator[[#This Row],[Weight of Cotton Fibre
(Kg)]]=0),0,1)</f>
        <v>1</v>
      </c>
    </row>
    <row r="934" spans="2:16">
      <c r="B934" s="343"/>
      <c r="C934" s="343"/>
      <c r="D934" s="343"/>
      <c r="E934" s="343"/>
      <c r="F934" s="344">
        <f>IFERROR(INDEX(Tbl_ProductList[Product Weight (g)],MATCH(Tbl_Calculator[[#This Row],[Weight Lookup]],Tbl_ProductList[Product Weight Lookup],0)),0)</f>
        <v>0</v>
      </c>
      <c r="G934" s="345"/>
      <c r="H934" s="346"/>
      <c r="I934" s="347"/>
      <c r="J93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34" s="311" t="e">
        <f ca="1">INDEX(INDIRECT("Tbl_metadata[Category Table names]"),MATCH(Tbl_Calculator[[#This Row],[Business Area]],INDIRECT("Tbl_metadata[Types]",0)))</f>
        <v>#N/A</v>
      </c>
      <c r="L934" s="311" t="e">
        <f ca="1">INDEX(INDIRECT("Tbl_metadata[FabricType Table names]"),MATCH(Tbl_Calculator[[#This Row],[Business Area]],INDIRECT("Tbl_metadata[Types]",0)))</f>
        <v>#N/A</v>
      </c>
      <c r="M93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34" s="312">
        <f>IFERROR(INDEX(Tbl_AvgPercCotton[Average % Cotton],MATCH(Tbl_Calculator[[#This Row],[% Cotton in Blend
(Estimated Cotton %)]],Tbl_AvgPercCotton[Blends],0)),0)</f>
        <v>0</v>
      </c>
      <c r="O934" s="311" t="str">
        <f>CONCATENATE(Tbl_Calculator[[#This Row],[Product Category]],"|",Tbl_Calculator[[#This Row],[Product]])</f>
        <v>|</v>
      </c>
      <c r="P934" s="310">
        <f ca="1">IF(AND(Tbl_Calculator[[#This Row],[Number 
Purchased or Sold
(Individual item)]]&gt;0,Tbl_Calculator[[#This Row],[Weight of Cotton Fibre
(Kg)]]=0),0,1)</f>
        <v>1</v>
      </c>
    </row>
    <row r="935" spans="2:16">
      <c r="B935" s="348"/>
      <c r="C935" s="348"/>
      <c r="D935" s="348"/>
      <c r="E935" s="348"/>
      <c r="F935" s="349">
        <f>IFERROR(INDEX(Tbl_ProductList[Product Weight (g)],MATCH(Tbl_Calculator[[#This Row],[Weight Lookup]],Tbl_ProductList[Product Weight Lookup],0)),0)</f>
        <v>0</v>
      </c>
      <c r="G935" s="350"/>
      <c r="H935" s="351"/>
      <c r="I935" s="352"/>
      <c r="J93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35" s="311" t="e">
        <f ca="1">INDEX(INDIRECT("Tbl_metadata[Category Table names]"),MATCH(Tbl_Calculator[[#This Row],[Business Area]],INDIRECT("Tbl_metadata[Types]",0)))</f>
        <v>#N/A</v>
      </c>
      <c r="L935" s="311" t="e">
        <f ca="1">INDEX(INDIRECT("Tbl_metadata[FabricType Table names]"),MATCH(Tbl_Calculator[[#This Row],[Business Area]],INDIRECT("Tbl_metadata[Types]",0)))</f>
        <v>#N/A</v>
      </c>
      <c r="M93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35" s="312">
        <f>IFERROR(INDEX(Tbl_AvgPercCotton[Average % Cotton],MATCH(Tbl_Calculator[[#This Row],[% Cotton in Blend
(Estimated Cotton %)]],Tbl_AvgPercCotton[Blends],0)),0)</f>
        <v>0</v>
      </c>
      <c r="O935" s="311" t="str">
        <f>CONCATENATE(Tbl_Calculator[[#This Row],[Product Category]],"|",Tbl_Calculator[[#This Row],[Product]])</f>
        <v>|</v>
      </c>
      <c r="P935" s="310">
        <f ca="1">IF(AND(Tbl_Calculator[[#This Row],[Number 
Purchased or Sold
(Individual item)]]&gt;0,Tbl_Calculator[[#This Row],[Weight of Cotton Fibre
(Kg)]]=0),0,1)</f>
        <v>1</v>
      </c>
    </row>
    <row r="936" spans="2:16">
      <c r="B936" s="343"/>
      <c r="C936" s="343"/>
      <c r="D936" s="343"/>
      <c r="E936" s="343"/>
      <c r="F936" s="344">
        <f>IFERROR(INDEX(Tbl_ProductList[Product Weight (g)],MATCH(Tbl_Calculator[[#This Row],[Weight Lookup]],Tbl_ProductList[Product Weight Lookup],0)),0)</f>
        <v>0</v>
      </c>
      <c r="G936" s="345"/>
      <c r="H936" s="346"/>
      <c r="I936" s="347"/>
      <c r="J93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36" s="311" t="e">
        <f ca="1">INDEX(INDIRECT("Tbl_metadata[Category Table names]"),MATCH(Tbl_Calculator[[#This Row],[Business Area]],INDIRECT("Tbl_metadata[Types]",0)))</f>
        <v>#N/A</v>
      </c>
      <c r="L936" s="311" t="e">
        <f ca="1">INDEX(INDIRECT("Tbl_metadata[FabricType Table names]"),MATCH(Tbl_Calculator[[#This Row],[Business Area]],INDIRECT("Tbl_metadata[Types]",0)))</f>
        <v>#N/A</v>
      </c>
      <c r="M93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36" s="312">
        <f>IFERROR(INDEX(Tbl_AvgPercCotton[Average % Cotton],MATCH(Tbl_Calculator[[#This Row],[% Cotton in Blend
(Estimated Cotton %)]],Tbl_AvgPercCotton[Blends],0)),0)</f>
        <v>0</v>
      </c>
      <c r="O936" s="311" t="str">
        <f>CONCATENATE(Tbl_Calculator[[#This Row],[Product Category]],"|",Tbl_Calculator[[#This Row],[Product]])</f>
        <v>|</v>
      </c>
      <c r="P936" s="310">
        <f ca="1">IF(AND(Tbl_Calculator[[#This Row],[Number 
Purchased or Sold
(Individual item)]]&gt;0,Tbl_Calculator[[#This Row],[Weight of Cotton Fibre
(Kg)]]=0),0,1)</f>
        <v>1</v>
      </c>
    </row>
    <row r="937" spans="2:16">
      <c r="B937" s="348"/>
      <c r="C937" s="348"/>
      <c r="D937" s="348"/>
      <c r="E937" s="348"/>
      <c r="F937" s="349">
        <f>IFERROR(INDEX(Tbl_ProductList[Product Weight (g)],MATCH(Tbl_Calculator[[#This Row],[Weight Lookup]],Tbl_ProductList[Product Weight Lookup],0)),0)</f>
        <v>0</v>
      </c>
      <c r="G937" s="350"/>
      <c r="H937" s="351"/>
      <c r="I937" s="352"/>
      <c r="J93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37" s="311" t="e">
        <f ca="1">INDEX(INDIRECT("Tbl_metadata[Category Table names]"),MATCH(Tbl_Calculator[[#This Row],[Business Area]],INDIRECT("Tbl_metadata[Types]",0)))</f>
        <v>#N/A</v>
      </c>
      <c r="L937" s="311" t="e">
        <f ca="1">INDEX(INDIRECT("Tbl_metadata[FabricType Table names]"),MATCH(Tbl_Calculator[[#This Row],[Business Area]],INDIRECT("Tbl_metadata[Types]",0)))</f>
        <v>#N/A</v>
      </c>
      <c r="M93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37" s="312">
        <f>IFERROR(INDEX(Tbl_AvgPercCotton[Average % Cotton],MATCH(Tbl_Calculator[[#This Row],[% Cotton in Blend
(Estimated Cotton %)]],Tbl_AvgPercCotton[Blends],0)),0)</f>
        <v>0</v>
      </c>
      <c r="O937" s="311" t="str">
        <f>CONCATENATE(Tbl_Calculator[[#This Row],[Product Category]],"|",Tbl_Calculator[[#This Row],[Product]])</f>
        <v>|</v>
      </c>
      <c r="P937" s="310">
        <f ca="1">IF(AND(Tbl_Calculator[[#This Row],[Number 
Purchased or Sold
(Individual item)]]&gt;0,Tbl_Calculator[[#This Row],[Weight of Cotton Fibre
(Kg)]]=0),0,1)</f>
        <v>1</v>
      </c>
    </row>
    <row r="938" spans="2:16">
      <c r="B938" s="343"/>
      <c r="C938" s="343"/>
      <c r="D938" s="343"/>
      <c r="E938" s="343"/>
      <c r="F938" s="344">
        <f>IFERROR(INDEX(Tbl_ProductList[Product Weight (g)],MATCH(Tbl_Calculator[[#This Row],[Weight Lookup]],Tbl_ProductList[Product Weight Lookup],0)),0)</f>
        <v>0</v>
      </c>
      <c r="G938" s="345"/>
      <c r="H938" s="346"/>
      <c r="I938" s="347"/>
      <c r="J93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38" s="311" t="e">
        <f ca="1">INDEX(INDIRECT("Tbl_metadata[Category Table names]"),MATCH(Tbl_Calculator[[#This Row],[Business Area]],INDIRECT("Tbl_metadata[Types]",0)))</f>
        <v>#N/A</v>
      </c>
      <c r="L938" s="311" t="e">
        <f ca="1">INDEX(INDIRECT("Tbl_metadata[FabricType Table names]"),MATCH(Tbl_Calculator[[#This Row],[Business Area]],INDIRECT("Tbl_metadata[Types]",0)))</f>
        <v>#N/A</v>
      </c>
      <c r="M93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38" s="312">
        <f>IFERROR(INDEX(Tbl_AvgPercCotton[Average % Cotton],MATCH(Tbl_Calculator[[#This Row],[% Cotton in Blend
(Estimated Cotton %)]],Tbl_AvgPercCotton[Blends],0)),0)</f>
        <v>0</v>
      </c>
      <c r="O938" s="311" t="str">
        <f>CONCATENATE(Tbl_Calculator[[#This Row],[Product Category]],"|",Tbl_Calculator[[#This Row],[Product]])</f>
        <v>|</v>
      </c>
      <c r="P938" s="310">
        <f ca="1">IF(AND(Tbl_Calculator[[#This Row],[Number 
Purchased or Sold
(Individual item)]]&gt;0,Tbl_Calculator[[#This Row],[Weight of Cotton Fibre
(Kg)]]=0),0,1)</f>
        <v>1</v>
      </c>
    </row>
    <row r="939" spans="2:16">
      <c r="B939" s="348"/>
      <c r="C939" s="348"/>
      <c r="D939" s="348"/>
      <c r="E939" s="348"/>
      <c r="F939" s="349">
        <f>IFERROR(INDEX(Tbl_ProductList[Product Weight (g)],MATCH(Tbl_Calculator[[#This Row],[Weight Lookup]],Tbl_ProductList[Product Weight Lookup],0)),0)</f>
        <v>0</v>
      </c>
      <c r="G939" s="350"/>
      <c r="H939" s="351"/>
      <c r="I939" s="352"/>
      <c r="J93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39" s="311" t="e">
        <f ca="1">INDEX(INDIRECT("Tbl_metadata[Category Table names]"),MATCH(Tbl_Calculator[[#This Row],[Business Area]],INDIRECT("Tbl_metadata[Types]",0)))</f>
        <v>#N/A</v>
      </c>
      <c r="L939" s="311" t="e">
        <f ca="1">INDEX(INDIRECT("Tbl_metadata[FabricType Table names]"),MATCH(Tbl_Calculator[[#This Row],[Business Area]],INDIRECT("Tbl_metadata[Types]",0)))</f>
        <v>#N/A</v>
      </c>
      <c r="M93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39" s="312">
        <f>IFERROR(INDEX(Tbl_AvgPercCotton[Average % Cotton],MATCH(Tbl_Calculator[[#This Row],[% Cotton in Blend
(Estimated Cotton %)]],Tbl_AvgPercCotton[Blends],0)),0)</f>
        <v>0</v>
      </c>
      <c r="O939" s="311" t="str">
        <f>CONCATENATE(Tbl_Calculator[[#This Row],[Product Category]],"|",Tbl_Calculator[[#This Row],[Product]])</f>
        <v>|</v>
      </c>
      <c r="P939" s="310">
        <f ca="1">IF(AND(Tbl_Calculator[[#This Row],[Number 
Purchased or Sold
(Individual item)]]&gt;0,Tbl_Calculator[[#This Row],[Weight of Cotton Fibre
(Kg)]]=0),0,1)</f>
        <v>1</v>
      </c>
    </row>
    <row r="940" spans="2:16">
      <c r="B940" s="343"/>
      <c r="C940" s="343"/>
      <c r="D940" s="343"/>
      <c r="E940" s="343"/>
      <c r="F940" s="344">
        <f>IFERROR(INDEX(Tbl_ProductList[Product Weight (g)],MATCH(Tbl_Calculator[[#This Row],[Weight Lookup]],Tbl_ProductList[Product Weight Lookup],0)),0)</f>
        <v>0</v>
      </c>
      <c r="G940" s="345"/>
      <c r="H940" s="346"/>
      <c r="I940" s="347"/>
      <c r="J94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40" s="311" t="e">
        <f ca="1">INDEX(INDIRECT("Tbl_metadata[Category Table names]"),MATCH(Tbl_Calculator[[#This Row],[Business Area]],INDIRECT("Tbl_metadata[Types]",0)))</f>
        <v>#N/A</v>
      </c>
      <c r="L940" s="311" t="e">
        <f ca="1">INDEX(INDIRECT("Tbl_metadata[FabricType Table names]"),MATCH(Tbl_Calculator[[#This Row],[Business Area]],INDIRECT("Tbl_metadata[Types]",0)))</f>
        <v>#N/A</v>
      </c>
      <c r="M94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40" s="312">
        <f>IFERROR(INDEX(Tbl_AvgPercCotton[Average % Cotton],MATCH(Tbl_Calculator[[#This Row],[% Cotton in Blend
(Estimated Cotton %)]],Tbl_AvgPercCotton[Blends],0)),0)</f>
        <v>0</v>
      </c>
      <c r="O940" s="311" t="str">
        <f>CONCATENATE(Tbl_Calculator[[#This Row],[Product Category]],"|",Tbl_Calculator[[#This Row],[Product]])</f>
        <v>|</v>
      </c>
      <c r="P940" s="310">
        <f ca="1">IF(AND(Tbl_Calculator[[#This Row],[Number 
Purchased or Sold
(Individual item)]]&gt;0,Tbl_Calculator[[#This Row],[Weight of Cotton Fibre
(Kg)]]=0),0,1)</f>
        <v>1</v>
      </c>
    </row>
    <row r="941" spans="2:16">
      <c r="B941" s="348"/>
      <c r="C941" s="348"/>
      <c r="D941" s="348"/>
      <c r="E941" s="348"/>
      <c r="F941" s="349">
        <f>IFERROR(INDEX(Tbl_ProductList[Product Weight (g)],MATCH(Tbl_Calculator[[#This Row],[Weight Lookup]],Tbl_ProductList[Product Weight Lookup],0)),0)</f>
        <v>0</v>
      </c>
      <c r="G941" s="350"/>
      <c r="H941" s="351"/>
      <c r="I941" s="352"/>
      <c r="J94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41" s="311" t="e">
        <f ca="1">INDEX(INDIRECT("Tbl_metadata[Category Table names]"),MATCH(Tbl_Calculator[[#This Row],[Business Area]],INDIRECT("Tbl_metadata[Types]",0)))</f>
        <v>#N/A</v>
      </c>
      <c r="L941" s="311" t="e">
        <f ca="1">INDEX(INDIRECT("Tbl_metadata[FabricType Table names]"),MATCH(Tbl_Calculator[[#This Row],[Business Area]],INDIRECT("Tbl_metadata[Types]",0)))</f>
        <v>#N/A</v>
      </c>
      <c r="M94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41" s="312">
        <f>IFERROR(INDEX(Tbl_AvgPercCotton[Average % Cotton],MATCH(Tbl_Calculator[[#This Row],[% Cotton in Blend
(Estimated Cotton %)]],Tbl_AvgPercCotton[Blends],0)),0)</f>
        <v>0</v>
      </c>
      <c r="O941" s="311" t="str">
        <f>CONCATENATE(Tbl_Calculator[[#This Row],[Product Category]],"|",Tbl_Calculator[[#This Row],[Product]])</f>
        <v>|</v>
      </c>
      <c r="P941" s="310">
        <f ca="1">IF(AND(Tbl_Calculator[[#This Row],[Number 
Purchased or Sold
(Individual item)]]&gt;0,Tbl_Calculator[[#This Row],[Weight of Cotton Fibre
(Kg)]]=0),0,1)</f>
        <v>1</v>
      </c>
    </row>
    <row r="942" spans="2:16">
      <c r="B942" s="343"/>
      <c r="C942" s="343"/>
      <c r="D942" s="343"/>
      <c r="E942" s="343"/>
      <c r="F942" s="344">
        <f>IFERROR(INDEX(Tbl_ProductList[Product Weight (g)],MATCH(Tbl_Calculator[[#This Row],[Weight Lookup]],Tbl_ProductList[Product Weight Lookup],0)),0)</f>
        <v>0</v>
      </c>
      <c r="G942" s="345"/>
      <c r="H942" s="346"/>
      <c r="I942" s="347"/>
      <c r="J94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42" s="311" t="e">
        <f ca="1">INDEX(INDIRECT("Tbl_metadata[Category Table names]"),MATCH(Tbl_Calculator[[#This Row],[Business Area]],INDIRECT("Tbl_metadata[Types]",0)))</f>
        <v>#N/A</v>
      </c>
      <c r="L942" s="311" t="e">
        <f ca="1">INDEX(INDIRECT("Tbl_metadata[FabricType Table names]"),MATCH(Tbl_Calculator[[#This Row],[Business Area]],INDIRECT("Tbl_metadata[Types]",0)))</f>
        <v>#N/A</v>
      </c>
      <c r="M94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42" s="312">
        <f>IFERROR(INDEX(Tbl_AvgPercCotton[Average % Cotton],MATCH(Tbl_Calculator[[#This Row],[% Cotton in Blend
(Estimated Cotton %)]],Tbl_AvgPercCotton[Blends],0)),0)</f>
        <v>0</v>
      </c>
      <c r="O942" s="311" t="str">
        <f>CONCATENATE(Tbl_Calculator[[#This Row],[Product Category]],"|",Tbl_Calculator[[#This Row],[Product]])</f>
        <v>|</v>
      </c>
      <c r="P942" s="310">
        <f ca="1">IF(AND(Tbl_Calculator[[#This Row],[Number 
Purchased or Sold
(Individual item)]]&gt;0,Tbl_Calculator[[#This Row],[Weight of Cotton Fibre
(Kg)]]=0),0,1)</f>
        <v>1</v>
      </c>
    </row>
    <row r="943" spans="2:16">
      <c r="B943" s="348"/>
      <c r="C943" s="348"/>
      <c r="D943" s="348"/>
      <c r="E943" s="348"/>
      <c r="F943" s="349">
        <f>IFERROR(INDEX(Tbl_ProductList[Product Weight (g)],MATCH(Tbl_Calculator[[#This Row],[Weight Lookup]],Tbl_ProductList[Product Weight Lookup],0)),0)</f>
        <v>0</v>
      </c>
      <c r="G943" s="350"/>
      <c r="H943" s="351"/>
      <c r="I943" s="352"/>
      <c r="J94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43" s="311" t="e">
        <f ca="1">INDEX(INDIRECT("Tbl_metadata[Category Table names]"),MATCH(Tbl_Calculator[[#This Row],[Business Area]],INDIRECT("Tbl_metadata[Types]",0)))</f>
        <v>#N/A</v>
      </c>
      <c r="L943" s="311" t="e">
        <f ca="1">INDEX(INDIRECT("Tbl_metadata[FabricType Table names]"),MATCH(Tbl_Calculator[[#This Row],[Business Area]],INDIRECT("Tbl_metadata[Types]",0)))</f>
        <v>#N/A</v>
      </c>
      <c r="M94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43" s="312">
        <f>IFERROR(INDEX(Tbl_AvgPercCotton[Average % Cotton],MATCH(Tbl_Calculator[[#This Row],[% Cotton in Blend
(Estimated Cotton %)]],Tbl_AvgPercCotton[Blends],0)),0)</f>
        <v>0</v>
      </c>
      <c r="O943" s="311" t="str">
        <f>CONCATENATE(Tbl_Calculator[[#This Row],[Product Category]],"|",Tbl_Calculator[[#This Row],[Product]])</f>
        <v>|</v>
      </c>
      <c r="P943" s="310">
        <f ca="1">IF(AND(Tbl_Calculator[[#This Row],[Number 
Purchased or Sold
(Individual item)]]&gt;0,Tbl_Calculator[[#This Row],[Weight of Cotton Fibre
(Kg)]]=0),0,1)</f>
        <v>1</v>
      </c>
    </row>
    <row r="944" spans="2:16">
      <c r="B944" s="343"/>
      <c r="C944" s="343"/>
      <c r="D944" s="343"/>
      <c r="E944" s="343"/>
      <c r="F944" s="344">
        <f>IFERROR(INDEX(Tbl_ProductList[Product Weight (g)],MATCH(Tbl_Calculator[[#This Row],[Weight Lookup]],Tbl_ProductList[Product Weight Lookup],0)),0)</f>
        <v>0</v>
      </c>
      <c r="G944" s="345"/>
      <c r="H944" s="346"/>
      <c r="I944" s="347"/>
      <c r="J94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44" s="311" t="e">
        <f ca="1">INDEX(INDIRECT("Tbl_metadata[Category Table names]"),MATCH(Tbl_Calculator[[#This Row],[Business Area]],INDIRECT("Tbl_metadata[Types]",0)))</f>
        <v>#N/A</v>
      </c>
      <c r="L944" s="311" t="e">
        <f ca="1">INDEX(INDIRECT("Tbl_metadata[FabricType Table names]"),MATCH(Tbl_Calculator[[#This Row],[Business Area]],INDIRECT("Tbl_metadata[Types]",0)))</f>
        <v>#N/A</v>
      </c>
      <c r="M94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44" s="312">
        <f>IFERROR(INDEX(Tbl_AvgPercCotton[Average % Cotton],MATCH(Tbl_Calculator[[#This Row],[% Cotton in Blend
(Estimated Cotton %)]],Tbl_AvgPercCotton[Blends],0)),0)</f>
        <v>0</v>
      </c>
      <c r="O944" s="311" t="str">
        <f>CONCATENATE(Tbl_Calculator[[#This Row],[Product Category]],"|",Tbl_Calculator[[#This Row],[Product]])</f>
        <v>|</v>
      </c>
      <c r="P944" s="310">
        <f ca="1">IF(AND(Tbl_Calculator[[#This Row],[Number 
Purchased or Sold
(Individual item)]]&gt;0,Tbl_Calculator[[#This Row],[Weight of Cotton Fibre
(Kg)]]=0),0,1)</f>
        <v>1</v>
      </c>
    </row>
    <row r="945" spans="2:16">
      <c r="B945" s="348"/>
      <c r="C945" s="348"/>
      <c r="D945" s="348"/>
      <c r="E945" s="348"/>
      <c r="F945" s="349">
        <f>IFERROR(INDEX(Tbl_ProductList[Product Weight (g)],MATCH(Tbl_Calculator[[#This Row],[Weight Lookup]],Tbl_ProductList[Product Weight Lookup],0)),0)</f>
        <v>0</v>
      </c>
      <c r="G945" s="350"/>
      <c r="H945" s="351"/>
      <c r="I945" s="352"/>
      <c r="J94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45" s="311" t="e">
        <f ca="1">INDEX(INDIRECT("Tbl_metadata[Category Table names]"),MATCH(Tbl_Calculator[[#This Row],[Business Area]],INDIRECT("Tbl_metadata[Types]",0)))</f>
        <v>#N/A</v>
      </c>
      <c r="L945" s="311" t="e">
        <f ca="1">INDEX(INDIRECT("Tbl_metadata[FabricType Table names]"),MATCH(Tbl_Calculator[[#This Row],[Business Area]],INDIRECT("Tbl_metadata[Types]",0)))</f>
        <v>#N/A</v>
      </c>
      <c r="M94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45" s="312">
        <f>IFERROR(INDEX(Tbl_AvgPercCotton[Average % Cotton],MATCH(Tbl_Calculator[[#This Row],[% Cotton in Blend
(Estimated Cotton %)]],Tbl_AvgPercCotton[Blends],0)),0)</f>
        <v>0</v>
      </c>
      <c r="O945" s="311" t="str">
        <f>CONCATENATE(Tbl_Calculator[[#This Row],[Product Category]],"|",Tbl_Calculator[[#This Row],[Product]])</f>
        <v>|</v>
      </c>
      <c r="P945" s="310">
        <f ca="1">IF(AND(Tbl_Calculator[[#This Row],[Number 
Purchased or Sold
(Individual item)]]&gt;0,Tbl_Calculator[[#This Row],[Weight of Cotton Fibre
(Kg)]]=0),0,1)</f>
        <v>1</v>
      </c>
    </row>
    <row r="946" spans="2:16">
      <c r="B946" s="343"/>
      <c r="C946" s="343"/>
      <c r="D946" s="343"/>
      <c r="E946" s="343"/>
      <c r="F946" s="344">
        <f>IFERROR(INDEX(Tbl_ProductList[Product Weight (g)],MATCH(Tbl_Calculator[[#This Row],[Weight Lookup]],Tbl_ProductList[Product Weight Lookup],0)),0)</f>
        <v>0</v>
      </c>
      <c r="G946" s="345"/>
      <c r="H946" s="346"/>
      <c r="I946" s="347"/>
      <c r="J94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46" s="311" t="e">
        <f ca="1">INDEX(INDIRECT("Tbl_metadata[Category Table names]"),MATCH(Tbl_Calculator[[#This Row],[Business Area]],INDIRECT("Tbl_metadata[Types]",0)))</f>
        <v>#N/A</v>
      </c>
      <c r="L946" s="311" t="e">
        <f ca="1">INDEX(INDIRECT("Tbl_metadata[FabricType Table names]"),MATCH(Tbl_Calculator[[#This Row],[Business Area]],INDIRECT("Tbl_metadata[Types]",0)))</f>
        <v>#N/A</v>
      </c>
      <c r="M94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46" s="312">
        <f>IFERROR(INDEX(Tbl_AvgPercCotton[Average % Cotton],MATCH(Tbl_Calculator[[#This Row],[% Cotton in Blend
(Estimated Cotton %)]],Tbl_AvgPercCotton[Blends],0)),0)</f>
        <v>0</v>
      </c>
      <c r="O946" s="311" t="str">
        <f>CONCATENATE(Tbl_Calculator[[#This Row],[Product Category]],"|",Tbl_Calculator[[#This Row],[Product]])</f>
        <v>|</v>
      </c>
      <c r="P946" s="310">
        <f ca="1">IF(AND(Tbl_Calculator[[#This Row],[Number 
Purchased or Sold
(Individual item)]]&gt;0,Tbl_Calculator[[#This Row],[Weight of Cotton Fibre
(Kg)]]=0),0,1)</f>
        <v>1</v>
      </c>
    </row>
    <row r="947" spans="2:16">
      <c r="B947" s="348"/>
      <c r="C947" s="348"/>
      <c r="D947" s="348"/>
      <c r="E947" s="348"/>
      <c r="F947" s="349">
        <f>IFERROR(INDEX(Tbl_ProductList[Product Weight (g)],MATCH(Tbl_Calculator[[#This Row],[Weight Lookup]],Tbl_ProductList[Product Weight Lookup],0)),0)</f>
        <v>0</v>
      </c>
      <c r="G947" s="350"/>
      <c r="H947" s="351"/>
      <c r="I947" s="352"/>
      <c r="J94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47" s="311" t="e">
        <f ca="1">INDEX(INDIRECT("Tbl_metadata[Category Table names]"),MATCH(Tbl_Calculator[[#This Row],[Business Area]],INDIRECT("Tbl_metadata[Types]",0)))</f>
        <v>#N/A</v>
      </c>
      <c r="L947" s="311" t="e">
        <f ca="1">INDEX(INDIRECT("Tbl_metadata[FabricType Table names]"),MATCH(Tbl_Calculator[[#This Row],[Business Area]],INDIRECT("Tbl_metadata[Types]",0)))</f>
        <v>#N/A</v>
      </c>
      <c r="M94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47" s="312">
        <f>IFERROR(INDEX(Tbl_AvgPercCotton[Average % Cotton],MATCH(Tbl_Calculator[[#This Row],[% Cotton in Blend
(Estimated Cotton %)]],Tbl_AvgPercCotton[Blends],0)),0)</f>
        <v>0</v>
      </c>
      <c r="O947" s="311" t="str">
        <f>CONCATENATE(Tbl_Calculator[[#This Row],[Product Category]],"|",Tbl_Calculator[[#This Row],[Product]])</f>
        <v>|</v>
      </c>
      <c r="P947" s="310">
        <f ca="1">IF(AND(Tbl_Calculator[[#This Row],[Number 
Purchased or Sold
(Individual item)]]&gt;0,Tbl_Calculator[[#This Row],[Weight of Cotton Fibre
(Kg)]]=0),0,1)</f>
        <v>1</v>
      </c>
    </row>
    <row r="948" spans="2:16">
      <c r="B948" s="343"/>
      <c r="C948" s="343"/>
      <c r="D948" s="343"/>
      <c r="E948" s="343"/>
      <c r="F948" s="344">
        <f>IFERROR(INDEX(Tbl_ProductList[Product Weight (g)],MATCH(Tbl_Calculator[[#This Row],[Weight Lookup]],Tbl_ProductList[Product Weight Lookup],0)),0)</f>
        <v>0</v>
      </c>
      <c r="G948" s="345"/>
      <c r="H948" s="346"/>
      <c r="I948" s="347"/>
      <c r="J94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48" s="311" t="e">
        <f ca="1">INDEX(INDIRECT("Tbl_metadata[Category Table names]"),MATCH(Tbl_Calculator[[#This Row],[Business Area]],INDIRECT("Tbl_metadata[Types]",0)))</f>
        <v>#N/A</v>
      </c>
      <c r="L948" s="311" t="e">
        <f ca="1">INDEX(INDIRECT("Tbl_metadata[FabricType Table names]"),MATCH(Tbl_Calculator[[#This Row],[Business Area]],INDIRECT("Tbl_metadata[Types]",0)))</f>
        <v>#N/A</v>
      </c>
      <c r="M94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48" s="312">
        <f>IFERROR(INDEX(Tbl_AvgPercCotton[Average % Cotton],MATCH(Tbl_Calculator[[#This Row],[% Cotton in Blend
(Estimated Cotton %)]],Tbl_AvgPercCotton[Blends],0)),0)</f>
        <v>0</v>
      </c>
      <c r="O948" s="311" t="str">
        <f>CONCATENATE(Tbl_Calculator[[#This Row],[Product Category]],"|",Tbl_Calculator[[#This Row],[Product]])</f>
        <v>|</v>
      </c>
      <c r="P948" s="310">
        <f ca="1">IF(AND(Tbl_Calculator[[#This Row],[Number 
Purchased or Sold
(Individual item)]]&gt;0,Tbl_Calculator[[#This Row],[Weight of Cotton Fibre
(Kg)]]=0),0,1)</f>
        <v>1</v>
      </c>
    </row>
    <row r="949" spans="2:16">
      <c r="B949" s="348"/>
      <c r="C949" s="348"/>
      <c r="D949" s="348"/>
      <c r="E949" s="348"/>
      <c r="F949" s="349">
        <f>IFERROR(INDEX(Tbl_ProductList[Product Weight (g)],MATCH(Tbl_Calculator[[#This Row],[Weight Lookup]],Tbl_ProductList[Product Weight Lookup],0)),0)</f>
        <v>0</v>
      </c>
      <c r="G949" s="350"/>
      <c r="H949" s="351"/>
      <c r="I949" s="352"/>
      <c r="J94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49" s="311" t="e">
        <f ca="1">INDEX(INDIRECT("Tbl_metadata[Category Table names]"),MATCH(Tbl_Calculator[[#This Row],[Business Area]],INDIRECT("Tbl_metadata[Types]",0)))</f>
        <v>#N/A</v>
      </c>
      <c r="L949" s="311" t="e">
        <f ca="1">INDEX(INDIRECT("Tbl_metadata[FabricType Table names]"),MATCH(Tbl_Calculator[[#This Row],[Business Area]],INDIRECT("Tbl_metadata[Types]",0)))</f>
        <v>#N/A</v>
      </c>
      <c r="M94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49" s="312">
        <f>IFERROR(INDEX(Tbl_AvgPercCotton[Average % Cotton],MATCH(Tbl_Calculator[[#This Row],[% Cotton in Blend
(Estimated Cotton %)]],Tbl_AvgPercCotton[Blends],0)),0)</f>
        <v>0</v>
      </c>
      <c r="O949" s="311" t="str">
        <f>CONCATENATE(Tbl_Calculator[[#This Row],[Product Category]],"|",Tbl_Calculator[[#This Row],[Product]])</f>
        <v>|</v>
      </c>
      <c r="P949" s="310">
        <f ca="1">IF(AND(Tbl_Calculator[[#This Row],[Number 
Purchased or Sold
(Individual item)]]&gt;0,Tbl_Calculator[[#This Row],[Weight of Cotton Fibre
(Kg)]]=0),0,1)</f>
        <v>1</v>
      </c>
    </row>
    <row r="950" spans="2:16">
      <c r="B950" s="343"/>
      <c r="C950" s="343"/>
      <c r="D950" s="343"/>
      <c r="E950" s="343"/>
      <c r="F950" s="344">
        <f>IFERROR(INDEX(Tbl_ProductList[Product Weight (g)],MATCH(Tbl_Calculator[[#This Row],[Weight Lookup]],Tbl_ProductList[Product Weight Lookup],0)),0)</f>
        <v>0</v>
      </c>
      <c r="G950" s="345"/>
      <c r="H950" s="346"/>
      <c r="I950" s="347"/>
      <c r="J95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50" s="311" t="e">
        <f ca="1">INDEX(INDIRECT("Tbl_metadata[Category Table names]"),MATCH(Tbl_Calculator[[#This Row],[Business Area]],INDIRECT("Tbl_metadata[Types]",0)))</f>
        <v>#N/A</v>
      </c>
      <c r="L950" s="311" t="e">
        <f ca="1">INDEX(INDIRECT("Tbl_metadata[FabricType Table names]"),MATCH(Tbl_Calculator[[#This Row],[Business Area]],INDIRECT("Tbl_metadata[Types]",0)))</f>
        <v>#N/A</v>
      </c>
      <c r="M95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50" s="312">
        <f>IFERROR(INDEX(Tbl_AvgPercCotton[Average % Cotton],MATCH(Tbl_Calculator[[#This Row],[% Cotton in Blend
(Estimated Cotton %)]],Tbl_AvgPercCotton[Blends],0)),0)</f>
        <v>0</v>
      </c>
      <c r="O950" s="311" t="str">
        <f>CONCATENATE(Tbl_Calculator[[#This Row],[Product Category]],"|",Tbl_Calculator[[#This Row],[Product]])</f>
        <v>|</v>
      </c>
      <c r="P950" s="310">
        <f ca="1">IF(AND(Tbl_Calculator[[#This Row],[Number 
Purchased or Sold
(Individual item)]]&gt;0,Tbl_Calculator[[#This Row],[Weight of Cotton Fibre
(Kg)]]=0),0,1)</f>
        <v>1</v>
      </c>
    </row>
    <row r="951" spans="2:16">
      <c r="B951" s="348"/>
      <c r="C951" s="348"/>
      <c r="D951" s="348"/>
      <c r="E951" s="348"/>
      <c r="F951" s="349">
        <f>IFERROR(INDEX(Tbl_ProductList[Product Weight (g)],MATCH(Tbl_Calculator[[#This Row],[Weight Lookup]],Tbl_ProductList[Product Weight Lookup],0)),0)</f>
        <v>0</v>
      </c>
      <c r="G951" s="350"/>
      <c r="H951" s="351"/>
      <c r="I951" s="352"/>
      <c r="J95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51" s="311" t="e">
        <f ca="1">INDEX(INDIRECT("Tbl_metadata[Category Table names]"),MATCH(Tbl_Calculator[[#This Row],[Business Area]],INDIRECT("Tbl_metadata[Types]",0)))</f>
        <v>#N/A</v>
      </c>
      <c r="L951" s="311" t="e">
        <f ca="1">INDEX(INDIRECT("Tbl_metadata[FabricType Table names]"),MATCH(Tbl_Calculator[[#This Row],[Business Area]],INDIRECT("Tbl_metadata[Types]",0)))</f>
        <v>#N/A</v>
      </c>
      <c r="M95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51" s="312">
        <f>IFERROR(INDEX(Tbl_AvgPercCotton[Average % Cotton],MATCH(Tbl_Calculator[[#This Row],[% Cotton in Blend
(Estimated Cotton %)]],Tbl_AvgPercCotton[Blends],0)),0)</f>
        <v>0</v>
      </c>
      <c r="O951" s="311" t="str">
        <f>CONCATENATE(Tbl_Calculator[[#This Row],[Product Category]],"|",Tbl_Calculator[[#This Row],[Product]])</f>
        <v>|</v>
      </c>
      <c r="P951" s="310">
        <f ca="1">IF(AND(Tbl_Calculator[[#This Row],[Number 
Purchased or Sold
(Individual item)]]&gt;0,Tbl_Calculator[[#This Row],[Weight of Cotton Fibre
(Kg)]]=0),0,1)</f>
        <v>1</v>
      </c>
    </row>
    <row r="952" spans="2:16">
      <c r="B952" s="343"/>
      <c r="C952" s="343"/>
      <c r="D952" s="343"/>
      <c r="E952" s="343"/>
      <c r="F952" s="344">
        <f>IFERROR(INDEX(Tbl_ProductList[Product Weight (g)],MATCH(Tbl_Calculator[[#This Row],[Weight Lookup]],Tbl_ProductList[Product Weight Lookup],0)),0)</f>
        <v>0</v>
      </c>
      <c r="G952" s="345"/>
      <c r="H952" s="346"/>
      <c r="I952" s="347"/>
      <c r="J95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52" s="311" t="e">
        <f ca="1">INDEX(INDIRECT("Tbl_metadata[Category Table names]"),MATCH(Tbl_Calculator[[#This Row],[Business Area]],INDIRECT("Tbl_metadata[Types]",0)))</f>
        <v>#N/A</v>
      </c>
      <c r="L952" s="311" t="e">
        <f ca="1">INDEX(INDIRECT("Tbl_metadata[FabricType Table names]"),MATCH(Tbl_Calculator[[#This Row],[Business Area]],INDIRECT("Tbl_metadata[Types]",0)))</f>
        <v>#N/A</v>
      </c>
      <c r="M95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52" s="312">
        <f>IFERROR(INDEX(Tbl_AvgPercCotton[Average % Cotton],MATCH(Tbl_Calculator[[#This Row],[% Cotton in Blend
(Estimated Cotton %)]],Tbl_AvgPercCotton[Blends],0)),0)</f>
        <v>0</v>
      </c>
      <c r="O952" s="311" t="str">
        <f>CONCATENATE(Tbl_Calculator[[#This Row],[Product Category]],"|",Tbl_Calculator[[#This Row],[Product]])</f>
        <v>|</v>
      </c>
      <c r="P952" s="310">
        <f ca="1">IF(AND(Tbl_Calculator[[#This Row],[Number 
Purchased or Sold
(Individual item)]]&gt;0,Tbl_Calculator[[#This Row],[Weight of Cotton Fibre
(Kg)]]=0),0,1)</f>
        <v>1</v>
      </c>
    </row>
    <row r="953" spans="2:16">
      <c r="B953" s="348"/>
      <c r="C953" s="348"/>
      <c r="D953" s="348"/>
      <c r="E953" s="348"/>
      <c r="F953" s="349">
        <f>IFERROR(INDEX(Tbl_ProductList[Product Weight (g)],MATCH(Tbl_Calculator[[#This Row],[Weight Lookup]],Tbl_ProductList[Product Weight Lookup],0)),0)</f>
        <v>0</v>
      </c>
      <c r="G953" s="350"/>
      <c r="H953" s="351"/>
      <c r="I953" s="352"/>
      <c r="J95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53" s="311" t="e">
        <f ca="1">INDEX(INDIRECT("Tbl_metadata[Category Table names]"),MATCH(Tbl_Calculator[[#This Row],[Business Area]],INDIRECT("Tbl_metadata[Types]",0)))</f>
        <v>#N/A</v>
      </c>
      <c r="L953" s="311" t="e">
        <f ca="1">INDEX(INDIRECT("Tbl_metadata[FabricType Table names]"),MATCH(Tbl_Calculator[[#This Row],[Business Area]],INDIRECT("Tbl_metadata[Types]",0)))</f>
        <v>#N/A</v>
      </c>
      <c r="M95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53" s="312">
        <f>IFERROR(INDEX(Tbl_AvgPercCotton[Average % Cotton],MATCH(Tbl_Calculator[[#This Row],[% Cotton in Blend
(Estimated Cotton %)]],Tbl_AvgPercCotton[Blends],0)),0)</f>
        <v>0</v>
      </c>
      <c r="O953" s="311" t="str">
        <f>CONCATENATE(Tbl_Calculator[[#This Row],[Product Category]],"|",Tbl_Calculator[[#This Row],[Product]])</f>
        <v>|</v>
      </c>
      <c r="P953" s="310">
        <f ca="1">IF(AND(Tbl_Calculator[[#This Row],[Number 
Purchased or Sold
(Individual item)]]&gt;0,Tbl_Calculator[[#This Row],[Weight of Cotton Fibre
(Kg)]]=0),0,1)</f>
        <v>1</v>
      </c>
    </row>
    <row r="954" spans="2:16">
      <c r="B954" s="343"/>
      <c r="C954" s="343"/>
      <c r="D954" s="343"/>
      <c r="E954" s="343"/>
      <c r="F954" s="344">
        <f>IFERROR(INDEX(Tbl_ProductList[Product Weight (g)],MATCH(Tbl_Calculator[[#This Row],[Weight Lookup]],Tbl_ProductList[Product Weight Lookup],0)),0)</f>
        <v>0</v>
      </c>
      <c r="G954" s="345"/>
      <c r="H954" s="346"/>
      <c r="I954" s="347"/>
      <c r="J95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54" s="311" t="e">
        <f ca="1">INDEX(INDIRECT("Tbl_metadata[Category Table names]"),MATCH(Tbl_Calculator[[#This Row],[Business Area]],INDIRECT("Tbl_metadata[Types]",0)))</f>
        <v>#N/A</v>
      </c>
      <c r="L954" s="311" t="e">
        <f ca="1">INDEX(INDIRECT("Tbl_metadata[FabricType Table names]"),MATCH(Tbl_Calculator[[#This Row],[Business Area]],INDIRECT("Tbl_metadata[Types]",0)))</f>
        <v>#N/A</v>
      </c>
      <c r="M95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54" s="312">
        <f>IFERROR(INDEX(Tbl_AvgPercCotton[Average % Cotton],MATCH(Tbl_Calculator[[#This Row],[% Cotton in Blend
(Estimated Cotton %)]],Tbl_AvgPercCotton[Blends],0)),0)</f>
        <v>0</v>
      </c>
      <c r="O954" s="311" t="str">
        <f>CONCATENATE(Tbl_Calculator[[#This Row],[Product Category]],"|",Tbl_Calculator[[#This Row],[Product]])</f>
        <v>|</v>
      </c>
      <c r="P954" s="310">
        <f ca="1">IF(AND(Tbl_Calculator[[#This Row],[Number 
Purchased or Sold
(Individual item)]]&gt;0,Tbl_Calculator[[#This Row],[Weight of Cotton Fibre
(Kg)]]=0),0,1)</f>
        <v>1</v>
      </c>
    </row>
    <row r="955" spans="2:16">
      <c r="B955" s="348"/>
      <c r="C955" s="348"/>
      <c r="D955" s="348"/>
      <c r="E955" s="348"/>
      <c r="F955" s="349">
        <f>IFERROR(INDEX(Tbl_ProductList[Product Weight (g)],MATCH(Tbl_Calculator[[#This Row],[Weight Lookup]],Tbl_ProductList[Product Weight Lookup],0)),0)</f>
        <v>0</v>
      </c>
      <c r="G955" s="350"/>
      <c r="H955" s="351"/>
      <c r="I955" s="352"/>
      <c r="J95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55" s="311" t="e">
        <f ca="1">INDEX(INDIRECT("Tbl_metadata[Category Table names]"),MATCH(Tbl_Calculator[[#This Row],[Business Area]],INDIRECT("Tbl_metadata[Types]",0)))</f>
        <v>#N/A</v>
      </c>
      <c r="L955" s="311" t="e">
        <f ca="1">INDEX(INDIRECT("Tbl_metadata[FabricType Table names]"),MATCH(Tbl_Calculator[[#This Row],[Business Area]],INDIRECT("Tbl_metadata[Types]",0)))</f>
        <v>#N/A</v>
      </c>
      <c r="M95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55" s="312">
        <f>IFERROR(INDEX(Tbl_AvgPercCotton[Average % Cotton],MATCH(Tbl_Calculator[[#This Row],[% Cotton in Blend
(Estimated Cotton %)]],Tbl_AvgPercCotton[Blends],0)),0)</f>
        <v>0</v>
      </c>
      <c r="O955" s="311" t="str">
        <f>CONCATENATE(Tbl_Calculator[[#This Row],[Product Category]],"|",Tbl_Calculator[[#This Row],[Product]])</f>
        <v>|</v>
      </c>
      <c r="P955" s="310">
        <f ca="1">IF(AND(Tbl_Calculator[[#This Row],[Number 
Purchased or Sold
(Individual item)]]&gt;0,Tbl_Calculator[[#This Row],[Weight of Cotton Fibre
(Kg)]]=0),0,1)</f>
        <v>1</v>
      </c>
    </row>
    <row r="956" spans="2:16">
      <c r="B956" s="343"/>
      <c r="C956" s="343"/>
      <c r="D956" s="343"/>
      <c r="E956" s="343"/>
      <c r="F956" s="344">
        <f>IFERROR(INDEX(Tbl_ProductList[Product Weight (g)],MATCH(Tbl_Calculator[[#This Row],[Weight Lookup]],Tbl_ProductList[Product Weight Lookup],0)),0)</f>
        <v>0</v>
      </c>
      <c r="G956" s="345"/>
      <c r="H956" s="346"/>
      <c r="I956" s="347"/>
      <c r="J95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56" s="311" t="e">
        <f ca="1">INDEX(INDIRECT("Tbl_metadata[Category Table names]"),MATCH(Tbl_Calculator[[#This Row],[Business Area]],INDIRECT("Tbl_metadata[Types]",0)))</f>
        <v>#N/A</v>
      </c>
      <c r="L956" s="311" t="e">
        <f ca="1">INDEX(INDIRECT("Tbl_metadata[FabricType Table names]"),MATCH(Tbl_Calculator[[#This Row],[Business Area]],INDIRECT("Tbl_metadata[Types]",0)))</f>
        <v>#N/A</v>
      </c>
      <c r="M95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56" s="312">
        <f>IFERROR(INDEX(Tbl_AvgPercCotton[Average % Cotton],MATCH(Tbl_Calculator[[#This Row],[% Cotton in Blend
(Estimated Cotton %)]],Tbl_AvgPercCotton[Blends],0)),0)</f>
        <v>0</v>
      </c>
      <c r="O956" s="311" t="str">
        <f>CONCATENATE(Tbl_Calculator[[#This Row],[Product Category]],"|",Tbl_Calculator[[#This Row],[Product]])</f>
        <v>|</v>
      </c>
      <c r="P956" s="310">
        <f ca="1">IF(AND(Tbl_Calculator[[#This Row],[Number 
Purchased or Sold
(Individual item)]]&gt;0,Tbl_Calculator[[#This Row],[Weight of Cotton Fibre
(Kg)]]=0),0,1)</f>
        <v>1</v>
      </c>
    </row>
    <row r="957" spans="2:16">
      <c r="B957" s="348"/>
      <c r="C957" s="348"/>
      <c r="D957" s="348"/>
      <c r="E957" s="348"/>
      <c r="F957" s="349">
        <f>IFERROR(INDEX(Tbl_ProductList[Product Weight (g)],MATCH(Tbl_Calculator[[#This Row],[Weight Lookup]],Tbl_ProductList[Product Weight Lookup],0)),0)</f>
        <v>0</v>
      </c>
      <c r="G957" s="350"/>
      <c r="H957" s="351"/>
      <c r="I957" s="352"/>
      <c r="J95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57" s="311" t="e">
        <f ca="1">INDEX(INDIRECT("Tbl_metadata[Category Table names]"),MATCH(Tbl_Calculator[[#This Row],[Business Area]],INDIRECT("Tbl_metadata[Types]",0)))</f>
        <v>#N/A</v>
      </c>
      <c r="L957" s="311" t="e">
        <f ca="1">INDEX(INDIRECT("Tbl_metadata[FabricType Table names]"),MATCH(Tbl_Calculator[[#This Row],[Business Area]],INDIRECT("Tbl_metadata[Types]",0)))</f>
        <v>#N/A</v>
      </c>
      <c r="M95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57" s="312">
        <f>IFERROR(INDEX(Tbl_AvgPercCotton[Average % Cotton],MATCH(Tbl_Calculator[[#This Row],[% Cotton in Blend
(Estimated Cotton %)]],Tbl_AvgPercCotton[Blends],0)),0)</f>
        <v>0</v>
      </c>
      <c r="O957" s="311" t="str">
        <f>CONCATENATE(Tbl_Calculator[[#This Row],[Product Category]],"|",Tbl_Calculator[[#This Row],[Product]])</f>
        <v>|</v>
      </c>
      <c r="P957" s="310">
        <f ca="1">IF(AND(Tbl_Calculator[[#This Row],[Number 
Purchased or Sold
(Individual item)]]&gt;0,Tbl_Calculator[[#This Row],[Weight of Cotton Fibre
(Kg)]]=0),0,1)</f>
        <v>1</v>
      </c>
    </row>
    <row r="958" spans="2:16">
      <c r="B958" s="343"/>
      <c r="C958" s="343"/>
      <c r="D958" s="343"/>
      <c r="E958" s="343"/>
      <c r="F958" s="344">
        <f>IFERROR(INDEX(Tbl_ProductList[Product Weight (g)],MATCH(Tbl_Calculator[[#This Row],[Weight Lookup]],Tbl_ProductList[Product Weight Lookup],0)),0)</f>
        <v>0</v>
      </c>
      <c r="G958" s="345"/>
      <c r="H958" s="346"/>
      <c r="I958" s="347"/>
      <c r="J95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58" s="311" t="e">
        <f ca="1">INDEX(INDIRECT("Tbl_metadata[Category Table names]"),MATCH(Tbl_Calculator[[#This Row],[Business Area]],INDIRECT("Tbl_metadata[Types]",0)))</f>
        <v>#N/A</v>
      </c>
      <c r="L958" s="311" t="e">
        <f ca="1">INDEX(INDIRECT("Tbl_metadata[FabricType Table names]"),MATCH(Tbl_Calculator[[#This Row],[Business Area]],INDIRECT("Tbl_metadata[Types]",0)))</f>
        <v>#N/A</v>
      </c>
      <c r="M958"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58" s="312">
        <f>IFERROR(INDEX(Tbl_AvgPercCotton[Average % Cotton],MATCH(Tbl_Calculator[[#This Row],[% Cotton in Blend
(Estimated Cotton %)]],Tbl_AvgPercCotton[Blends],0)),0)</f>
        <v>0</v>
      </c>
      <c r="O958" s="311" t="str">
        <f>CONCATENATE(Tbl_Calculator[[#This Row],[Product Category]],"|",Tbl_Calculator[[#This Row],[Product]])</f>
        <v>|</v>
      </c>
      <c r="P958" s="310">
        <f ca="1">IF(AND(Tbl_Calculator[[#This Row],[Number 
Purchased or Sold
(Individual item)]]&gt;0,Tbl_Calculator[[#This Row],[Weight of Cotton Fibre
(Kg)]]=0),0,1)</f>
        <v>1</v>
      </c>
    </row>
    <row r="959" spans="2:16">
      <c r="B959" s="348"/>
      <c r="C959" s="348"/>
      <c r="D959" s="348"/>
      <c r="E959" s="348"/>
      <c r="F959" s="349">
        <f>IFERROR(INDEX(Tbl_ProductList[Product Weight (g)],MATCH(Tbl_Calculator[[#This Row],[Weight Lookup]],Tbl_ProductList[Product Weight Lookup],0)),0)</f>
        <v>0</v>
      </c>
      <c r="G959" s="350"/>
      <c r="H959" s="351"/>
      <c r="I959" s="352"/>
      <c r="J95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59" s="311" t="e">
        <f ca="1">INDEX(INDIRECT("Tbl_metadata[Category Table names]"),MATCH(Tbl_Calculator[[#This Row],[Business Area]],INDIRECT("Tbl_metadata[Types]",0)))</f>
        <v>#N/A</v>
      </c>
      <c r="L959" s="311" t="e">
        <f ca="1">INDEX(INDIRECT("Tbl_metadata[FabricType Table names]"),MATCH(Tbl_Calculator[[#This Row],[Business Area]],INDIRECT("Tbl_metadata[Types]",0)))</f>
        <v>#N/A</v>
      </c>
      <c r="M95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59" s="312">
        <f>IFERROR(INDEX(Tbl_AvgPercCotton[Average % Cotton],MATCH(Tbl_Calculator[[#This Row],[% Cotton in Blend
(Estimated Cotton %)]],Tbl_AvgPercCotton[Blends],0)),0)</f>
        <v>0</v>
      </c>
      <c r="O959" s="311" t="str">
        <f>CONCATENATE(Tbl_Calculator[[#This Row],[Product Category]],"|",Tbl_Calculator[[#This Row],[Product]])</f>
        <v>|</v>
      </c>
      <c r="P959" s="310">
        <f ca="1">IF(AND(Tbl_Calculator[[#This Row],[Number 
Purchased or Sold
(Individual item)]]&gt;0,Tbl_Calculator[[#This Row],[Weight of Cotton Fibre
(Kg)]]=0),0,1)</f>
        <v>1</v>
      </c>
    </row>
    <row r="960" spans="2:16">
      <c r="B960" s="343"/>
      <c r="C960" s="343"/>
      <c r="D960" s="343"/>
      <c r="E960" s="343"/>
      <c r="F960" s="344">
        <f>IFERROR(INDEX(Tbl_ProductList[Product Weight (g)],MATCH(Tbl_Calculator[[#This Row],[Weight Lookup]],Tbl_ProductList[Product Weight Lookup],0)),0)</f>
        <v>0</v>
      </c>
      <c r="G960" s="345"/>
      <c r="H960" s="346"/>
      <c r="I960" s="347"/>
      <c r="J96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60" s="311" t="e">
        <f ca="1">INDEX(INDIRECT("Tbl_metadata[Category Table names]"),MATCH(Tbl_Calculator[[#This Row],[Business Area]],INDIRECT("Tbl_metadata[Types]",0)))</f>
        <v>#N/A</v>
      </c>
      <c r="L960" s="311" t="e">
        <f ca="1">INDEX(INDIRECT("Tbl_metadata[FabricType Table names]"),MATCH(Tbl_Calculator[[#This Row],[Business Area]],INDIRECT("Tbl_metadata[Types]",0)))</f>
        <v>#N/A</v>
      </c>
      <c r="M960"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60" s="312">
        <f>IFERROR(INDEX(Tbl_AvgPercCotton[Average % Cotton],MATCH(Tbl_Calculator[[#This Row],[% Cotton in Blend
(Estimated Cotton %)]],Tbl_AvgPercCotton[Blends],0)),0)</f>
        <v>0</v>
      </c>
      <c r="O960" s="311" t="str">
        <f>CONCATENATE(Tbl_Calculator[[#This Row],[Product Category]],"|",Tbl_Calculator[[#This Row],[Product]])</f>
        <v>|</v>
      </c>
      <c r="P960" s="310">
        <f ca="1">IF(AND(Tbl_Calculator[[#This Row],[Number 
Purchased or Sold
(Individual item)]]&gt;0,Tbl_Calculator[[#This Row],[Weight of Cotton Fibre
(Kg)]]=0),0,1)</f>
        <v>1</v>
      </c>
    </row>
    <row r="961" spans="2:16">
      <c r="B961" s="348"/>
      <c r="C961" s="348"/>
      <c r="D961" s="348"/>
      <c r="E961" s="348"/>
      <c r="F961" s="349">
        <f>IFERROR(INDEX(Tbl_ProductList[Product Weight (g)],MATCH(Tbl_Calculator[[#This Row],[Weight Lookup]],Tbl_ProductList[Product Weight Lookup],0)),0)</f>
        <v>0</v>
      </c>
      <c r="G961" s="350"/>
      <c r="H961" s="351"/>
      <c r="I961" s="352"/>
      <c r="J96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61" s="311" t="e">
        <f ca="1">INDEX(INDIRECT("Tbl_metadata[Category Table names]"),MATCH(Tbl_Calculator[[#This Row],[Business Area]],INDIRECT("Tbl_metadata[Types]",0)))</f>
        <v>#N/A</v>
      </c>
      <c r="L961" s="311" t="e">
        <f ca="1">INDEX(INDIRECT("Tbl_metadata[FabricType Table names]"),MATCH(Tbl_Calculator[[#This Row],[Business Area]],INDIRECT("Tbl_metadata[Types]",0)))</f>
        <v>#N/A</v>
      </c>
      <c r="M96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61" s="312">
        <f>IFERROR(INDEX(Tbl_AvgPercCotton[Average % Cotton],MATCH(Tbl_Calculator[[#This Row],[% Cotton in Blend
(Estimated Cotton %)]],Tbl_AvgPercCotton[Blends],0)),0)</f>
        <v>0</v>
      </c>
      <c r="O961" s="311" t="str">
        <f>CONCATENATE(Tbl_Calculator[[#This Row],[Product Category]],"|",Tbl_Calculator[[#This Row],[Product]])</f>
        <v>|</v>
      </c>
      <c r="P961" s="310">
        <f ca="1">IF(AND(Tbl_Calculator[[#This Row],[Number 
Purchased or Sold
(Individual item)]]&gt;0,Tbl_Calculator[[#This Row],[Weight of Cotton Fibre
(Kg)]]=0),0,1)</f>
        <v>1</v>
      </c>
    </row>
    <row r="962" spans="2:16">
      <c r="B962" s="343"/>
      <c r="C962" s="343"/>
      <c r="D962" s="343"/>
      <c r="E962" s="343"/>
      <c r="F962" s="344">
        <f>IFERROR(INDEX(Tbl_ProductList[Product Weight (g)],MATCH(Tbl_Calculator[[#This Row],[Weight Lookup]],Tbl_ProductList[Product Weight Lookup],0)),0)</f>
        <v>0</v>
      </c>
      <c r="G962" s="345"/>
      <c r="H962" s="346"/>
      <c r="I962" s="347"/>
      <c r="J96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62" s="311" t="e">
        <f ca="1">INDEX(INDIRECT("Tbl_metadata[Category Table names]"),MATCH(Tbl_Calculator[[#This Row],[Business Area]],INDIRECT("Tbl_metadata[Types]",0)))</f>
        <v>#N/A</v>
      </c>
      <c r="L962" s="311" t="e">
        <f ca="1">INDEX(INDIRECT("Tbl_metadata[FabricType Table names]"),MATCH(Tbl_Calculator[[#This Row],[Business Area]],INDIRECT("Tbl_metadata[Types]",0)))</f>
        <v>#N/A</v>
      </c>
      <c r="M962"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62" s="312">
        <f>IFERROR(INDEX(Tbl_AvgPercCotton[Average % Cotton],MATCH(Tbl_Calculator[[#This Row],[% Cotton in Blend
(Estimated Cotton %)]],Tbl_AvgPercCotton[Blends],0)),0)</f>
        <v>0</v>
      </c>
      <c r="O962" s="311" t="str">
        <f>CONCATENATE(Tbl_Calculator[[#This Row],[Product Category]],"|",Tbl_Calculator[[#This Row],[Product]])</f>
        <v>|</v>
      </c>
      <c r="P962" s="310">
        <f ca="1">IF(AND(Tbl_Calculator[[#This Row],[Number 
Purchased or Sold
(Individual item)]]&gt;0,Tbl_Calculator[[#This Row],[Weight of Cotton Fibre
(Kg)]]=0),0,1)</f>
        <v>1</v>
      </c>
    </row>
    <row r="963" spans="2:16">
      <c r="B963" s="348"/>
      <c r="C963" s="348"/>
      <c r="D963" s="348"/>
      <c r="E963" s="348"/>
      <c r="F963" s="349">
        <f>IFERROR(INDEX(Tbl_ProductList[Product Weight (g)],MATCH(Tbl_Calculator[[#This Row],[Weight Lookup]],Tbl_ProductList[Product Weight Lookup],0)),0)</f>
        <v>0</v>
      </c>
      <c r="G963" s="350"/>
      <c r="H963" s="351"/>
      <c r="I963" s="352"/>
      <c r="J96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63" s="311" t="e">
        <f ca="1">INDEX(INDIRECT("Tbl_metadata[Category Table names]"),MATCH(Tbl_Calculator[[#This Row],[Business Area]],INDIRECT("Tbl_metadata[Types]",0)))</f>
        <v>#N/A</v>
      </c>
      <c r="L963" s="311" t="e">
        <f ca="1">INDEX(INDIRECT("Tbl_metadata[FabricType Table names]"),MATCH(Tbl_Calculator[[#This Row],[Business Area]],INDIRECT("Tbl_metadata[Types]",0)))</f>
        <v>#N/A</v>
      </c>
      <c r="M96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63" s="312">
        <f>IFERROR(INDEX(Tbl_AvgPercCotton[Average % Cotton],MATCH(Tbl_Calculator[[#This Row],[% Cotton in Blend
(Estimated Cotton %)]],Tbl_AvgPercCotton[Blends],0)),0)</f>
        <v>0</v>
      </c>
      <c r="O963" s="311" t="str">
        <f>CONCATENATE(Tbl_Calculator[[#This Row],[Product Category]],"|",Tbl_Calculator[[#This Row],[Product]])</f>
        <v>|</v>
      </c>
      <c r="P963" s="310">
        <f ca="1">IF(AND(Tbl_Calculator[[#This Row],[Number 
Purchased or Sold
(Individual item)]]&gt;0,Tbl_Calculator[[#This Row],[Weight of Cotton Fibre
(Kg)]]=0),0,1)</f>
        <v>1</v>
      </c>
    </row>
    <row r="964" spans="2:16">
      <c r="B964" s="343"/>
      <c r="C964" s="343"/>
      <c r="D964" s="343"/>
      <c r="E964" s="343"/>
      <c r="F964" s="344">
        <f>IFERROR(INDEX(Tbl_ProductList[Product Weight (g)],MATCH(Tbl_Calculator[[#This Row],[Weight Lookup]],Tbl_ProductList[Product Weight Lookup],0)),0)</f>
        <v>0</v>
      </c>
      <c r="G964" s="345"/>
      <c r="H964" s="346"/>
      <c r="I964" s="347"/>
      <c r="J96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64" s="311" t="e">
        <f ca="1">INDEX(INDIRECT("Tbl_metadata[Category Table names]"),MATCH(Tbl_Calculator[[#This Row],[Business Area]],INDIRECT("Tbl_metadata[Types]",0)))</f>
        <v>#N/A</v>
      </c>
      <c r="L964" s="311" t="e">
        <f ca="1">INDEX(INDIRECT("Tbl_metadata[FabricType Table names]"),MATCH(Tbl_Calculator[[#This Row],[Business Area]],INDIRECT("Tbl_metadata[Types]",0)))</f>
        <v>#N/A</v>
      </c>
      <c r="M964"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64" s="312">
        <f>IFERROR(INDEX(Tbl_AvgPercCotton[Average % Cotton],MATCH(Tbl_Calculator[[#This Row],[% Cotton in Blend
(Estimated Cotton %)]],Tbl_AvgPercCotton[Blends],0)),0)</f>
        <v>0</v>
      </c>
      <c r="O964" s="311" t="str">
        <f>CONCATENATE(Tbl_Calculator[[#This Row],[Product Category]],"|",Tbl_Calculator[[#This Row],[Product]])</f>
        <v>|</v>
      </c>
      <c r="P964" s="310">
        <f ca="1">IF(AND(Tbl_Calculator[[#This Row],[Number 
Purchased or Sold
(Individual item)]]&gt;0,Tbl_Calculator[[#This Row],[Weight of Cotton Fibre
(Kg)]]=0),0,1)</f>
        <v>1</v>
      </c>
    </row>
    <row r="965" spans="2:16">
      <c r="B965" s="348"/>
      <c r="C965" s="348"/>
      <c r="D965" s="348"/>
      <c r="E965" s="348"/>
      <c r="F965" s="349">
        <f>IFERROR(INDEX(Tbl_ProductList[Product Weight (g)],MATCH(Tbl_Calculator[[#This Row],[Weight Lookup]],Tbl_ProductList[Product Weight Lookup],0)),0)</f>
        <v>0</v>
      </c>
      <c r="G965" s="350"/>
      <c r="H965" s="351"/>
      <c r="I965" s="352"/>
      <c r="J96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65" s="311" t="e">
        <f ca="1">INDEX(INDIRECT("Tbl_metadata[Category Table names]"),MATCH(Tbl_Calculator[[#This Row],[Business Area]],INDIRECT("Tbl_metadata[Types]",0)))</f>
        <v>#N/A</v>
      </c>
      <c r="L965" s="311" t="e">
        <f ca="1">INDEX(INDIRECT("Tbl_metadata[FabricType Table names]"),MATCH(Tbl_Calculator[[#This Row],[Business Area]],INDIRECT("Tbl_metadata[Types]",0)))</f>
        <v>#N/A</v>
      </c>
      <c r="M96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65" s="312">
        <f>IFERROR(INDEX(Tbl_AvgPercCotton[Average % Cotton],MATCH(Tbl_Calculator[[#This Row],[% Cotton in Blend
(Estimated Cotton %)]],Tbl_AvgPercCotton[Blends],0)),0)</f>
        <v>0</v>
      </c>
      <c r="O965" s="311" t="str">
        <f>CONCATENATE(Tbl_Calculator[[#This Row],[Product Category]],"|",Tbl_Calculator[[#This Row],[Product]])</f>
        <v>|</v>
      </c>
      <c r="P965" s="310">
        <f ca="1">IF(AND(Tbl_Calculator[[#This Row],[Number 
Purchased or Sold
(Individual item)]]&gt;0,Tbl_Calculator[[#This Row],[Weight of Cotton Fibre
(Kg)]]=0),0,1)</f>
        <v>1</v>
      </c>
    </row>
    <row r="966" spans="2:16">
      <c r="B966" s="343"/>
      <c r="C966" s="343"/>
      <c r="D966" s="343"/>
      <c r="E966" s="343"/>
      <c r="F966" s="344">
        <f>IFERROR(INDEX(Tbl_ProductList[Product Weight (g)],MATCH(Tbl_Calculator[[#This Row],[Weight Lookup]],Tbl_ProductList[Product Weight Lookup],0)),0)</f>
        <v>0</v>
      </c>
      <c r="G966" s="345"/>
      <c r="H966" s="346"/>
      <c r="I966" s="347"/>
      <c r="J96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66" s="311" t="e">
        <f ca="1">INDEX(INDIRECT("Tbl_metadata[Category Table names]"),MATCH(Tbl_Calculator[[#This Row],[Business Area]],INDIRECT("Tbl_metadata[Types]",0)))</f>
        <v>#N/A</v>
      </c>
      <c r="L966" s="311" t="e">
        <f ca="1">INDEX(INDIRECT("Tbl_metadata[FabricType Table names]"),MATCH(Tbl_Calculator[[#This Row],[Business Area]],INDIRECT("Tbl_metadata[Types]",0)))</f>
        <v>#N/A</v>
      </c>
      <c r="M966"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66" s="312">
        <f>IFERROR(INDEX(Tbl_AvgPercCotton[Average % Cotton],MATCH(Tbl_Calculator[[#This Row],[% Cotton in Blend
(Estimated Cotton %)]],Tbl_AvgPercCotton[Blends],0)),0)</f>
        <v>0</v>
      </c>
      <c r="O966" s="311" t="str">
        <f>CONCATENATE(Tbl_Calculator[[#This Row],[Product Category]],"|",Tbl_Calculator[[#This Row],[Product]])</f>
        <v>|</v>
      </c>
      <c r="P966" s="310">
        <f ca="1">IF(AND(Tbl_Calculator[[#This Row],[Number 
Purchased or Sold
(Individual item)]]&gt;0,Tbl_Calculator[[#This Row],[Weight of Cotton Fibre
(Kg)]]=0),0,1)</f>
        <v>1</v>
      </c>
    </row>
    <row r="967" spans="2:16">
      <c r="B967" s="348"/>
      <c r="C967" s="348"/>
      <c r="D967" s="348"/>
      <c r="E967" s="348"/>
      <c r="F967" s="349">
        <f>IFERROR(INDEX(Tbl_ProductList[Product Weight (g)],MATCH(Tbl_Calculator[[#This Row],[Weight Lookup]],Tbl_ProductList[Product Weight Lookup],0)),0)</f>
        <v>0</v>
      </c>
      <c r="G967" s="350"/>
      <c r="H967" s="351"/>
      <c r="I967" s="352"/>
      <c r="J96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67" s="311" t="e">
        <f ca="1">INDEX(INDIRECT("Tbl_metadata[Category Table names]"),MATCH(Tbl_Calculator[[#This Row],[Business Area]],INDIRECT("Tbl_metadata[Types]",0)))</f>
        <v>#N/A</v>
      </c>
      <c r="L967" s="311" t="e">
        <f ca="1">INDEX(INDIRECT("Tbl_metadata[FabricType Table names]"),MATCH(Tbl_Calculator[[#This Row],[Business Area]],INDIRECT("Tbl_metadata[Types]",0)))</f>
        <v>#N/A</v>
      </c>
      <c r="M96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67" s="312">
        <f>IFERROR(INDEX(Tbl_AvgPercCotton[Average % Cotton],MATCH(Tbl_Calculator[[#This Row],[% Cotton in Blend
(Estimated Cotton %)]],Tbl_AvgPercCotton[Blends],0)),0)</f>
        <v>0</v>
      </c>
      <c r="O967" s="311" t="str">
        <f>CONCATENATE(Tbl_Calculator[[#This Row],[Product Category]],"|",Tbl_Calculator[[#This Row],[Product]])</f>
        <v>|</v>
      </c>
      <c r="P967" s="310">
        <f ca="1">IF(AND(Tbl_Calculator[[#This Row],[Number 
Purchased or Sold
(Individual item)]]&gt;0,Tbl_Calculator[[#This Row],[Weight of Cotton Fibre
(Kg)]]=0),0,1)</f>
        <v>1</v>
      </c>
    </row>
    <row r="968" spans="2:16">
      <c r="B968" s="343"/>
      <c r="C968" s="343"/>
      <c r="D968" s="343"/>
      <c r="E968" s="343"/>
      <c r="F968" s="344"/>
      <c r="G968" s="345"/>
      <c r="H968" s="346"/>
      <c r="I968" s="347"/>
      <c r="J96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68" s="313" t="e">
        <f ca="1">INDEX(INDIRECT("Tbl_metadata[Category Table names]"),MATCH(Tbl_Calculator[[#This Row],[Business Area]],INDIRECT("Tbl_metadata[Types]",0)))</f>
        <v>#N/A</v>
      </c>
      <c r="L968" s="313" t="e">
        <f ca="1">INDEX(INDIRECT("Tbl_metadata[FabricType Table names]"),MATCH(Tbl_Calculator[[#This Row],[Business Area]],INDIRECT("Tbl_metadata[Types]",0)))</f>
        <v>#N/A</v>
      </c>
      <c r="M968" s="314">
        <f ca="1">IFERROR(INDEX(INDIRECT(Tbl_Calculator[[#This Row],[Table Name2 (Hidden)]]&amp;"[Lint Conversion Factor]"), MATCH(Tbl_Calculator[[#This Row],[Product Fabric Construction]],INDIRECT(Tbl_Calculator[[#This Row],[Table Name2 (Hidden)]]&amp;"[Product Fabric Type]"),0))*Tbl_Calculator[[#This Row],[Product weight
(grams)]]/1000,0)</f>
        <v>0</v>
      </c>
      <c r="N968" s="315">
        <f>IFERROR(INDEX(Tbl_AvgPercCotton[Average % Cotton],MATCH(Tbl_Calculator[[#This Row],[% Cotton in Blend
(Estimated Cotton %)]],Tbl_AvgPercCotton[Blends],0)),0)</f>
        <v>0</v>
      </c>
      <c r="O968" s="313" t="str">
        <f>CONCATENATE(Tbl_Calculator[[#This Row],[Product Category]],"|",Tbl_Calculator[[#This Row],[Product]])</f>
        <v>|</v>
      </c>
      <c r="P968" s="316">
        <f ca="1">IF(AND(Tbl_Calculator[[#This Row],[Number 
Purchased or Sold
(Individual item)]]&gt;0,Tbl_Calculator[[#This Row],[Weight of Cotton Fibre
(Kg)]]=0),0,1)</f>
        <v>1</v>
      </c>
    </row>
    <row r="969" spans="2:16">
      <c r="B969" s="348"/>
      <c r="C969" s="348"/>
      <c r="D969" s="348"/>
      <c r="E969" s="348"/>
      <c r="F969" s="349">
        <f>IFERROR(INDEX(Tbl_ProductList[Product Weight (g)],MATCH(Tbl_Calculator[[#This Row],[Weight Lookup]],Tbl_ProductList[Product Weight Lookup],0)),0)</f>
        <v>0</v>
      </c>
      <c r="G969" s="350"/>
      <c r="H969" s="351"/>
      <c r="I969" s="352"/>
      <c r="J96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69" s="307" t="e">
        <f ca="1">INDEX(INDIRECT("Tbl_metadata[Category Table names]"),MATCH(Tbl_Calculator[[#This Row],[Business Area]],INDIRECT("Tbl_metadata[Types]",0)))</f>
        <v>#N/A</v>
      </c>
      <c r="L969" s="307" t="e">
        <f ca="1">INDEX(INDIRECT("Tbl_metadata[FabricType Table names]"),MATCH(Tbl_Calculator[[#This Row],[Business Area]],INDIRECT("Tbl_metadata[Types]",0)))</f>
        <v>#N/A</v>
      </c>
      <c r="M96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69" s="309">
        <f>IFERROR(INDEX(Tbl_AvgPercCotton[Average % Cotton],MATCH(Tbl_Calculator[[#This Row],[% Cotton in Blend
(Estimated Cotton %)]],Tbl_AvgPercCotton[Blends],0)),0)</f>
        <v>0</v>
      </c>
      <c r="O969" s="307" t="str">
        <f>CONCATENATE(Tbl_Calculator[[#This Row],[Product Category]],"|",Tbl_Calculator[[#This Row],[Product]])</f>
        <v>|</v>
      </c>
      <c r="P969" s="310">
        <f ca="1">IF(AND(Tbl_Calculator[[#This Row],[Number 
Purchased or Sold
(Individual item)]]&gt;0,Tbl_Calculator[[#This Row],[Weight of Cotton Fibre
(Kg)]]=0),0,1)</f>
        <v>1</v>
      </c>
    </row>
    <row r="970" spans="2:16">
      <c r="B970" s="343"/>
      <c r="C970" s="343"/>
      <c r="D970" s="343"/>
      <c r="E970" s="343"/>
      <c r="F970" s="344">
        <f>IFERROR(INDEX(Tbl_ProductList[Product Weight (g)],MATCH(Tbl_Calculator[[#This Row],[Weight Lookup]],Tbl_ProductList[Product Weight Lookup],0)),0)</f>
        <v>0</v>
      </c>
      <c r="G970" s="345"/>
      <c r="H970" s="346"/>
      <c r="I970" s="347"/>
      <c r="J97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70" s="313" t="e">
        <f ca="1">INDEX(INDIRECT("Tbl_metadata[Category Table names]"),MATCH(Tbl_Calculator[[#This Row],[Business Area]],INDIRECT("Tbl_metadata[Types]",0)))</f>
        <v>#N/A</v>
      </c>
      <c r="L970" s="313" t="e">
        <f ca="1">INDEX(INDIRECT("Tbl_metadata[FabricType Table names]"),MATCH(Tbl_Calculator[[#This Row],[Business Area]],INDIRECT("Tbl_metadata[Types]",0)))</f>
        <v>#N/A</v>
      </c>
      <c r="M970" s="314">
        <f ca="1">IFERROR(INDEX(INDIRECT(Tbl_Calculator[[#This Row],[Table Name2 (Hidden)]]&amp;"[Lint Conversion Factor]"), MATCH(Tbl_Calculator[[#This Row],[Product Fabric Construction]],INDIRECT(Tbl_Calculator[[#This Row],[Table Name2 (Hidden)]]&amp;"[Product Fabric Type]"),0))*Tbl_Calculator[[#This Row],[Product weight
(grams)]]/1000,0)</f>
        <v>0</v>
      </c>
      <c r="N970" s="315">
        <f>IFERROR(INDEX(Tbl_AvgPercCotton[Average % Cotton],MATCH(Tbl_Calculator[[#This Row],[% Cotton in Blend
(Estimated Cotton %)]],Tbl_AvgPercCotton[Blends],0)),0)</f>
        <v>0</v>
      </c>
      <c r="O970" s="313" t="str">
        <f>CONCATENATE(Tbl_Calculator[[#This Row],[Product Category]],"|",Tbl_Calculator[[#This Row],[Product]])</f>
        <v>|</v>
      </c>
      <c r="P970" s="316">
        <f ca="1">IF(AND(Tbl_Calculator[[#This Row],[Number 
Purchased or Sold
(Individual item)]]&gt;0,Tbl_Calculator[[#This Row],[Weight of Cotton Fibre
(Kg)]]=0),0,1)</f>
        <v>1</v>
      </c>
    </row>
    <row r="971" spans="2:16">
      <c r="B971" s="348"/>
      <c r="C971" s="348"/>
      <c r="D971" s="348"/>
      <c r="E971" s="348"/>
      <c r="F971" s="349">
        <f>IFERROR(INDEX(Tbl_ProductList[Product Weight (g)],MATCH(Tbl_Calculator[[#This Row],[Weight Lookup]],Tbl_ProductList[Product Weight Lookup],0)),0)</f>
        <v>0</v>
      </c>
      <c r="G971" s="350"/>
      <c r="H971" s="351"/>
      <c r="I971" s="352"/>
      <c r="J97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71" s="307" t="e">
        <f ca="1">INDEX(INDIRECT("Tbl_metadata[Category Table names]"),MATCH(Tbl_Calculator[[#This Row],[Business Area]],INDIRECT("Tbl_metadata[Types]",0)))</f>
        <v>#N/A</v>
      </c>
      <c r="L971" s="307" t="e">
        <f ca="1">INDEX(INDIRECT("Tbl_metadata[FabricType Table names]"),MATCH(Tbl_Calculator[[#This Row],[Business Area]],INDIRECT("Tbl_metadata[Types]",0)))</f>
        <v>#N/A</v>
      </c>
      <c r="M97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71" s="309">
        <f>IFERROR(INDEX(Tbl_AvgPercCotton[Average % Cotton],MATCH(Tbl_Calculator[[#This Row],[% Cotton in Blend
(Estimated Cotton %)]],Tbl_AvgPercCotton[Blends],0)),0)</f>
        <v>0</v>
      </c>
      <c r="O971" s="307" t="str">
        <f>CONCATENATE(Tbl_Calculator[[#This Row],[Product Category]],"|",Tbl_Calculator[[#This Row],[Product]])</f>
        <v>|</v>
      </c>
      <c r="P971" s="310">
        <f ca="1">IF(AND(Tbl_Calculator[[#This Row],[Number 
Purchased or Sold
(Individual item)]]&gt;0,Tbl_Calculator[[#This Row],[Weight of Cotton Fibre
(Kg)]]=0),0,1)</f>
        <v>1</v>
      </c>
    </row>
    <row r="972" spans="2:16">
      <c r="B972" s="343"/>
      <c r="C972" s="343"/>
      <c r="D972" s="343"/>
      <c r="E972" s="343"/>
      <c r="F972" s="344">
        <f>IFERROR(INDEX(Tbl_ProductList[Product Weight (g)],MATCH(Tbl_Calculator[[#This Row],[Weight Lookup]],Tbl_ProductList[Product Weight Lookup],0)),0)</f>
        <v>0</v>
      </c>
      <c r="G972" s="345"/>
      <c r="H972" s="346"/>
      <c r="I972" s="347"/>
      <c r="J97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72" s="313" t="e">
        <f ca="1">INDEX(INDIRECT("Tbl_metadata[Category Table names]"),MATCH(Tbl_Calculator[[#This Row],[Business Area]],INDIRECT("Tbl_metadata[Types]",0)))</f>
        <v>#N/A</v>
      </c>
      <c r="L972" s="313" t="e">
        <f ca="1">INDEX(INDIRECT("Tbl_metadata[FabricType Table names]"),MATCH(Tbl_Calculator[[#This Row],[Business Area]],INDIRECT("Tbl_metadata[Types]",0)))</f>
        <v>#N/A</v>
      </c>
      <c r="M972" s="314">
        <f ca="1">IFERROR(INDEX(INDIRECT(Tbl_Calculator[[#This Row],[Table Name2 (Hidden)]]&amp;"[Lint Conversion Factor]"), MATCH(Tbl_Calculator[[#This Row],[Product Fabric Construction]],INDIRECT(Tbl_Calculator[[#This Row],[Table Name2 (Hidden)]]&amp;"[Product Fabric Type]"),0))*Tbl_Calculator[[#This Row],[Product weight
(grams)]]/1000,0)</f>
        <v>0</v>
      </c>
      <c r="N972" s="315">
        <f>IFERROR(INDEX(Tbl_AvgPercCotton[Average % Cotton],MATCH(Tbl_Calculator[[#This Row],[% Cotton in Blend
(Estimated Cotton %)]],Tbl_AvgPercCotton[Blends],0)),0)</f>
        <v>0</v>
      </c>
      <c r="O972" s="313" t="str">
        <f>CONCATENATE(Tbl_Calculator[[#This Row],[Product Category]],"|",Tbl_Calculator[[#This Row],[Product]])</f>
        <v>|</v>
      </c>
      <c r="P972" s="316">
        <f ca="1">IF(AND(Tbl_Calculator[[#This Row],[Number 
Purchased or Sold
(Individual item)]]&gt;0,Tbl_Calculator[[#This Row],[Weight of Cotton Fibre
(Kg)]]=0),0,1)</f>
        <v>1</v>
      </c>
    </row>
    <row r="973" spans="2:16">
      <c r="B973" s="348"/>
      <c r="C973" s="348"/>
      <c r="D973" s="348"/>
      <c r="E973" s="348"/>
      <c r="F973" s="349">
        <f>IFERROR(INDEX(Tbl_ProductList[Product Weight (g)],MATCH(Tbl_Calculator[[#This Row],[Weight Lookup]],Tbl_ProductList[Product Weight Lookup],0)),0)</f>
        <v>0</v>
      </c>
      <c r="G973" s="350"/>
      <c r="H973" s="351"/>
      <c r="I973" s="352"/>
      <c r="J97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73" s="307" t="e">
        <f ca="1">INDEX(INDIRECT("Tbl_metadata[Category Table names]"),MATCH(Tbl_Calculator[[#This Row],[Business Area]],INDIRECT("Tbl_metadata[Types]",0)))</f>
        <v>#N/A</v>
      </c>
      <c r="L973" s="307" t="e">
        <f ca="1">INDEX(INDIRECT("Tbl_metadata[FabricType Table names]"),MATCH(Tbl_Calculator[[#This Row],[Business Area]],INDIRECT("Tbl_metadata[Types]",0)))</f>
        <v>#N/A</v>
      </c>
      <c r="M97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73" s="309">
        <f>IFERROR(INDEX(Tbl_AvgPercCotton[Average % Cotton],MATCH(Tbl_Calculator[[#This Row],[% Cotton in Blend
(Estimated Cotton %)]],Tbl_AvgPercCotton[Blends],0)),0)</f>
        <v>0</v>
      </c>
      <c r="O973" s="307" t="str">
        <f>CONCATENATE(Tbl_Calculator[[#This Row],[Product Category]],"|",Tbl_Calculator[[#This Row],[Product]])</f>
        <v>|</v>
      </c>
      <c r="P973" s="310">
        <f ca="1">IF(AND(Tbl_Calculator[[#This Row],[Number 
Purchased or Sold
(Individual item)]]&gt;0,Tbl_Calculator[[#This Row],[Weight of Cotton Fibre
(Kg)]]=0),0,1)</f>
        <v>1</v>
      </c>
    </row>
    <row r="974" spans="2:16">
      <c r="B974" s="343"/>
      <c r="C974" s="343"/>
      <c r="D974" s="343"/>
      <c r="E974" s="343"/>
      <c r="F974" s="344">
        <f>IFERROR(INDEX(Tbl_ProductList[Product Weight (g)],MATCH(Tbl_Calculator[[#This Row],[Weight Lookup]],Tbl_ProductList[Product Weight Lookup],0)),0)</f>
        <v>0</v>
      </c>
      <c r="G974" s="345"/>
      <c r="H974" s="346"/>
      <c r="I974" s="347"/>
      <c r="J97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74" s="313" t="e">
        <f ca="1">INDEX(INDIRECT("Tbl_metadata[Category Table names]"),MATCH(Tbl_Calculator[[#This Row],[Business Area]],INDIRECT("Tbl_metadata[Types]",0)))</f>
        <v>#N/A</v>
      </c>
      <c r="L974" s="313" t="e">
        <f ca="1">INDEX(INDIRECT("Tbl_metadata[FabricType Table names]"),MATCH(Tbl_Calculator[[#This Row],[Business Area]],INDIRECT("Tbl_metadata[Types]",0)))</f>
        <v>#N/A</v>
      </c>
      <c r="M974" s="314">
        <f ca="1">IFERROR(INDEX(INDIRECT(Tbl_Calculator[[#This Row],[Table Name2 (Hidden)]]&amp;"[Lint Conversion Factor]"), MATCH(Tbl_Calculator[[#This Row],[Product Fabric Construction]],INDIRECT(Tbl_Calculator[[#This Row],[Table Name2 (Hidden)]]&amp;"[Product Fabric Type]"),0))*Tbl_Calculator[[#This Row],[Product weight
(grams)]]/1000,0)</f>
        <v>0</v>
      </c>
      <c r="N974" s="315">
        <f>IFERROR(INDEX(Tbl_AvgPercCotton[Average % Cotton],MATCH(Tbl_Calculator[[#This Row],[% Cotton in Blend
(Estimated Cotton %)]],Tbl_AvgPercCotton[Blends],0)),0)</f>
        <v>0</v>
      </c>
      <c r="O974" s="313" t="str">
        <f>CONCATENATE(Tbl_Calculator[[#This Row],[Product Category]],"|",Tbl_Calculator[[#This Row],[Product]])</f>
        <v>|</v>
      </c>
      <c r="P974" s="316">
        <f ca="1">IF(AND(Tbl_Calculator[[#This Row],[Number 
Purchased or Sold
(Individual item)]]&gt;0,Tbl_Calculator[[#This Row],[Weight of Cotton Fibre
(Kg)]]=0),0,1)</f>
        <v>1</v>
      </c>
    </row>
    <row r="975" spans="2:16">
      <c r="B975" s="348"/>
      <c r="C975" s="348"/>
      <c r="D975" s="348"/>
      <c r="E975" s="348"/>
      <c r="F975" s="349">
        <f>IFERROR(INDEX(Tbl_ProductList[Product Weight (g)],MATCH(Tbl_Calculator[[#This Row],[Weight Lookup]],Tbl_ProductList[Product Weight Lookup],0)),0)</f>
        <v>0</v>
      </c>
      <c r="G975" s="350"/>
      <c r="H975" s="351"/>
      <c r="I975" s="352"/>
      <c r="J97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75" s="307" t="e">
        <f ca="1">INDEX(INDIRECT("Tbl_metadata[Category Table names]"),MATCH(Tbl_Calculator[[#This Row],[Business Area]],INDIRECT("Tbl_metadata[Types]",0)))</f>
        <v>#N/A</v>
      </c>
      <c r="L975" s="307" t="e">
        <f ca="1">INDEX(INDIRECT("Tbl_metadata[FabricType Table names]"),MATCH(Tbl_Calculator[[#This Row],[Business Area]],INDIRECT("Tbl_metadata[Types]",0)))</f>
        <v>#N/A</v>
      </c>
      <c r="M97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75" s="309">
        <f>IFERROR(INDEX(Tbl_AvgPercCotton[Average % Cotton],MATCH(Tbl_Calculator[[#This Row],[% Cotton in Blend
(Estimated Cotton %)]],Tbl_AvgPercCotton[Blends],0)),0)</f>
        <v>0</v>
      </c>
      <c r="O975" s="307" t="str">
        <f>CONCATENATE(Tbl_Calculator[[#This Row],[Product Category]],"|",Tbl_Calculator[[#This Row],[Product]])</f>
        <v>|</v>
      </c>
      <c r="P975" s="310">
        <f ca="1">IF(AND(Tbl_Calculator[[#This Row],[Number 
Purchased or Sold
(Individual item)]]&gt;0,Tbl_Calculator[[#This Row],[Weight of Cotton Fibre
(Kg)]]=0),0,1)</f>
        <v>1</v>
      </c>
    </row>
    <row r="976" spans="2:16">
      <c r="B976" s="343"/>
      <c r="C976" s="343"/>
      <c r="D976" s="343"/>
      <c r="E976" s="343"/>
      <c r="F976" s="344">
        <f>IFERROR(INDEX(Tbl_ProductList[Product Weight (g)],MATCH(Tbl_Calculator[[#This Row],[Weight Lookup]],Tbl_ProductList[Product Weight Lookup],0)),0)</f>
        <v>0</v>
      </c>
      <c r="G976" s="345"/>
      <c r="H976" s="346"/>
      <c r="I976" s="347"/>
      <c r="J97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76" s="313" t="e">
        <f ca="1">INDEX(INDIRECT("Tbl_metadata[Category Table names]"),MATCH(Tbl_Calculator[[#This Row],[Business Area]],INDIRECT("Tbl_metadata[Types]",0)))</f>
        <v>#N/A</v>
      </c>
      <c r="L976" s="313" t="e">
        <f ca="1">INDEX(INDIRECT("Tbl_metadata[FabricType Table names]"),MATCH(Tbl_Calculator[[#This Row],[Business Area]],INDIRECT("Tbl_metadata[Types]",0)))</f>
        <v>#N/A</v>
      </c>
      <c r="M976" s="314">
        <f ca="1">IFERROR(INDEX(INDIRECT(Tbl_Calculator[[#This Row],[Table Name2 (Hidden)]]&amp;"[Lint Conversion Factor]"), MATCH(Tbl_Calculator[[#This Row],[Product Fabric Construction]],INDIRECT(Tbl_Calculator[[#This Row],[Table Name2 (Hidden)]]&amp;"[Product Fabric Type]"),0))*Tbl_Calculator[[#This Row],[Product weight
(grams)]]/1000,0)</f>
        <v>0</v>
      </c>
      <c r="N976" s="315">
        <f>IFERROR(INDEX(Tbl_AvgPercCotton[Average % Cotton],MATCH(Tbl_Calculator[[#This Row],[% Cotton in Blend
(Estimated Cotton %)]],Tbl_AvgPercCotton[Blends],0)),0)</f>
        <v>0</v>
      </c>
      <c r="O976" s="313" t="str">
        <f>CONCATENATE(Tbl_Calculator[[#This Row],[Product Category]],"|",Tbl_Calculator[[#This Row],[Product]])</f>
        <v>|</v>
      </c>
      <c r="P976" s="316">
        <f ca="1">IF(AND(Tbl_Calculator[[#This Row],[Number 
Purchased or Sold
(Individual item)]]&gt;0,Tbl_Calculator[[#This Row],[Weight of Cotton Fibre
(Kg)]]=0),0,1)</f>
        <v>1</v>
      </c>
    </row>
    <row r="977" spans="2:16">
      <c r="B977" s="348"/>
      <c r="C977" s="348"/>
      <c r="D977" s="348"/>
      <c r="E977" s="348"/>
      <c r="F977" s="349">
        <f>IFERROR(INDEX(Tbl_ProductList[Product Weight (g)],MATCH(Tbl_Calculator[[#This Row],[Weight Lookup]],Tbl_ProductList[Product Weight Lookup],0)),0)</f>
        <v>0</v>
      </c>
      <c r="G977" s="350"/>
      <c r="H977" s="351"/>
      <c r="I977" s="352"/>
      <c r="J97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77" s="307" t="e">
        <f ca="1">INDEX(INDIRECT("Tbl_metadata[Category Table names]"),MATCH(Tbl_Calculator[[#This Row],[Business Area]],INDIRECT("Tbl_metadata[Types]",0)))</f>
        <v>#N/A</v>
      </c>
      <c r="L977" s="307" t="e">
        <f ca="1">INDEX(INDIRECT("Tbl_metadata[FabricType Table names]"),MATCH(Tbl_Calculator[[#This Row],[Business Area]],INDIRECT("Tbl_metadata[Types]",0)))</f>
        <v>#N/A</v>
      </c>
      <c r="M97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77" s="309">
        <f>IFERROR(INDEX(Tbl_AvgPercCotton[Average % Cotton],MATCH(Tbl_Calculator[[#This Row],[% Cotton in Blend
(Estimated Cotton %)]],Tbl_AvgPercCotton[Blends],0)),0)</f>
        <v>0</v>
      </c>
      <c r="O977" s="307" t="str">
        <f>CONCATENATE(Tbl_Calculator[[#This Row],[Product Category]],"|",Tbl_Calculator[[#This Row],[Product]])</f>
        <v>|</v>
      </c>
      <c r="P977" s="310">
        <f ca="1">IF(AND(Tbl_Calculator[[#This Row],[Number 
Purchased or Sold
(Individual item)]]&gt;0,Tbl_Calculator[[#This Row],[Weight of Cotton Fibre
(Kg)]]=0),0,1)</f>
        <v>1</v>
      </c>
    </row>
    <row r="978" spans="2:16">
      <c r="B978" s="343"/>
      <c r="C978" s="343"/>
      <c r="D978" s="343"/>
      <c r="E978" s="343"/>
      <c r="F978" s="344">
        <f>IFERROR(INDEX(Tbl_ProductList[Product Weight (g)],MATCH(Tbl_Calculator[[#This Row],[Weight Lookup]],Tbl_ProductList[Product Weight Lookup],0)),0)</f>
        <v>0</v>
      </c>
      <c r="G978" s="345"/>
      <c r="H978" s="346"/>
      <c r="I978" s="347"/>
      <c r="J97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78" s="313" t="e">
        <f ca="1">INDEX(INDIRECT("Tbl_metadata[Category Table names]"),MATCH(Tbl_Calculator[[#This Row],[Business Area]],INDIRECT("Tbl_metadata[Types]",0)))</f>
        <v>#N/A</v>
      </c>
      <c r="L978" s="313" t="e">
        <f ca="1">INDEX(INDIRECT("Tbl_metadata[FabricType Table names]"),MATCH(Tbl_Calculator[[#This Row],[Business Area]],INDIRECT("Tbl_metadata[Types]",0)))</f>
        <v>#N/A</v>
      </c>
      <c r="M978" s="314">
        <f ca="1">IFERROR(INDEX(INDIRECT(Tbl_Calculator[[#This Row],[Table Name2 (Hidden)]]&amp;"[Lint Conversion Factor]"), MATCH(Tbl_Calculator[[#This Row],[Product Fabric Construction]],INDIRECT(Tbl_Calculator[[#This Row],[Table Name2 (Hidden)]]&amp;"[Product Fabric Type]"),0))*Tbl_Calculator[[#This Row],[Product weight
(grams)]]/1000,0)</f>
        <v>0</v>
      </c>
      <c r="N978" s="315">
        <f>IFERROR(INDEX(Tbl_AvgPercCotton[Average % Cotton],MATCH(Tbl_Calculator[[#This Row],[% Cotton in Blend
(Estimated Cotton %)]],Tbl_AvgPercCotton[Blends],0)),0)</f>
        <v>0</v>
      </c>
      <c r="O978" s="313" t="str">
        <f>CONCATENATE(Tbl_Calculator[[#This Row],[Product Category]],"|",Tbl_Calculator[[#This Row],[Product]])</f>
        <v>|</v>
      </c>
      <c r="P978" s="316">
        <f ca="1">IF(AND(Tbl_Calculator[[#This Row],[Number 
Purchased or Sold
(Individual item)]]&gt;0,Tbl_Calculator[[#This Row],[Weight of Cotton Fibre
(Kg)]]=0),0,1)</f>
        <v>1</v>
      </c>
    </row>
    <row r="979" spans="2:16">
      <c r="B979" s="348"/>
      <c r="C979" s="348"/>
      <c r="D979" s="348"/>
      <c r="E979" s="348"/>
      <c r="F979" s="349">
        <f>IFERROR(INDEX(Tbl_ProductList[Product Weight (g)],MATCH(Tbl_Calculator[[#This Row],[Weight Lookup]],Tbl_ProductList[Product Weight Lookup],0)),0)</f>
        <v>0</v>
      </c>
      <c r="G979" s="350"/>
      <c r="H979" s="351"/>
      <c r="I979" s="352"/>
      <c r="J97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79" s="307" t="e">
        <f ca="1">INDEX(INDIRECT("Tbl_metadata[Category Table names]"),MATCH(Tbl_Calculator[[#This Row],[Business Area]],INDIRECT("Tbl_metadata[Types]",0)))</f>
        <v>#N/A</v>
      </c>
      <c r="L979" s="307" t="e">
        <f ca="1">INDEX(INDIRECT("Tbl_metadata[FabricType Table names]"),MATCH(Tbl_Calculator[[#This Row],[Business Area]],INDIRECT("Tbl_metadata[Types]",0)))</f>
        <v>#N/A</v>
      </c>
      <c r="M97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79" s="309">
        <f>IFERROR(INDEX(Tbl_AvgPercCotton[Average % Cotton],MATCH(Tbl_Calculator[[#This Row],[% Cotton in Blend
(Estimated Cotton %)]],Tbl_AvgPercCotton[Blends],0)),0)</f>
        <v>0</v>
      </c>
      <c r="O979" s="307" t="str">
        <f>CONCATENATE(Tbl_Calculator[[#This Row],[Product Category]],"|",Tbl_Calculator[[#This Row],[Product]])</f>
        <v>|</v>
      </c>
      <c r="P979" s="310">
        <f ca="1">IF(AND(Tbl_Calculator[[#This Row],[Number 
Purchased or Sold
(Individual item)]]&gt;0,Tbl_Calculator[[#This Row],[Weight of Cotton Fibre
(Kg)]]=0),0,1)</f>
        <v>1</v>
      </c>
    </row>
    <row r="980" spans="2:16">
      <c r="B980" s="343"/>
      <c r="C980" s="343"/>
      <c r="D980" s="343"/>
      <c r="E980" s="343"/>
      <c r="F980" s="344">
        <f>IFERROR(INDEX(Tbl_ProductList[Product Weight (g)],MATCH(Tbl_Calculator[[#This Row],[Weight Lookup]],Tbl_ProductList[Product Weight Lookup],0)),0)</f>
        <v>0</v>
      </c>
      <c r="G980" s="345"/>
      <c r="H980" s="346"/>
      <c r="I980" s="347"/>
      <c r="J98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80" s="313" t="e">
        <f ca="1">INDEX(INDIRECT("Tbl_metadata[Category Table names]"),MATCH(Tbl_Calculator[[#This Row],[Business Area]],INDIRECT("Tbl_metadata[Types]",0)))</f>
        <v>#N/A</v>
      </c>
      <c r="L980" s="313" t="e">
        <f ca="1">INDEX(INDIRECT("Tbl_metadata[FabricType Table names]"),MATCH(Tbl_Calculator[[#This Row],[Business Area]],INDIRECT("Tbl_metadata[Types]",0)))</f>
        <v>#N/A</v>
      </c>
      <c r="M980" s="314">
        <f ca="1">IFERROR(INDEX(INDIRECT(Tbl_Calculator[[#This Row],[Table Name2 (Hidden)]]&amp;"[Lint Conversion Factor]"), MATCH(Tbl_Calculator[[#This Row],[Product Fabric Construction]],INDIRECT(Tbl_Calculator[[#This Row],[Table Name2 (Hidden)]]&amp;"[Product Fabric Type]"),0))*Tbl_Calculator[[#This Row],[Product weight
(grams)]]/1000,0)</f>
        <v>0</v>
      </c>
      <c r="N980" s="315">
        <f>IFERROR(INDEX(Tbl_AvgPercCotton[Average % Cotton],MATCH(Tbl_Calculator[[#This Row],[% Cotton in Blend
(Estimated Cotton %)]],Tbl_AvgPercCotton[Blends],0)),0)</f>
        <v>0</v>
      </c>
      <c r="O980" s="313" t="str">
        <f>CONCATENATE(Tbl_Calculator[[#This Row],[Product Category]],"|",Tbl_Calculator[[#This Row],[Product]])</f>
        <v>|</v>
      </c>
      <c r="P980" s="316">
        <f ca="1">IF(AND(Tbl_Calculator[[#This Row],[Number 
Purchased or Sold
(Individual item)]]&gt;0,Tbl_Calculator[[#This Row],[Weight of Cotton Fibre
(Kg)]]=0),0,1)</f>
        <v>1</v>
      </c>
    </row>
    <row r="981" spans="2:16">
      <c r="B981" s="348"/>
      <c r="C981" s="348"/>
      <c r="D981" s="348"/>
      <c r="E981" s="348"/>
      <c r="F981" s="349">
        <f>IFERROR(INDEX(Tbl_ProductList[Product Weight (g)],MATCH(Tbl_Calculator[[#This Row],[Weight Lookup]],Tbl_ProductList[Product Weight Lookup],0)),0)</f>
        <v>0</v>
      </c>
      <c r="G981" s="350"/>
      <c r="H981" s="351"/>
      <c r="I981" s="352"/>
      <c r="J98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81" s="307" t="e">
        <f ca="1">INDEX(INDIRECT("Tbl_metadata[Category Table names]"),MATCH(Tbl_Calculator[[#This Row],[Business Area]],INDIRECT("Tbl_metadata[Types]",0)))</f>
        <v>#N/A</v>
      </c>
      <c r="L981" s="307" t="e">
        <f ca="1">INDEX(INDIRECT("Tbl_metadata[FabricType Table names]"),MATCH(Tbl_Calculator[[#This Row],[Business Area]],INDIRECT("Tbl_metadata[Types]",0)))</f>
        <v>#N/A</v>
      </c>
      <c r="M98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81" s="309">
        <f>IFERROR(INDEX(Tbl_AvgPercCotton[Average % Cotton],MATCH(Tbl_Calculator[[#This Row],[% Cotton in Blend
(Estimated Cotton %)]],Tbl_AvgPercCotton[Blends],0)),0)</f>
        <v>0</v>
      </c>
      <c r="O981" s="307" t="str">
        <f>CONCATENATE(Tbl_Calculator[[#This Row],[Product Category]],"|",Tbl_Calculator[[#This Row],[Product]])</f>
        <v>|</v>
      </c>
      <c r="P981" s="310">
        <f ca="1">IF(AND(Tbl_Calculator[[#This Row],[Number 
Purchased or Sold
(Individual item)]]&gt;0,Tbl_Calculator[[#This Row],[Weight of Cotton Fibre
(Kg)]]=0),0,1)</f>
        <v>1</v>
      </c>
    </row>
    <row r="982" spans="2:16">
      <c r="B982" s="343"/>
      <c r="C982" s="343"/>
      <c r="D982" s="343"/>
      <c r="E982" s="343"/>
      <c r="F982" s="344">
        <f>IFERROR(INDEX(Tbl_ProductList[Product Weight (g)],MATCH(Tbl_Calculator[[#This Row],[Weight Lookup]],Tbl_ProductList[Product Weight Lookup],0)),0)</f>
        <v>0</v>
      </c>
      <c r="G982" s="345"/>
      <c r="H982" s="346"/>
      <c r="I982" s="347"/>
      <c r="J98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82" s="313" t="e">
        <f ca="1">INDEX(INDIRECT("Tbl_metadata[Category Table names]"),MATCH(Tbl_Calculator[[#This Row],[Business Area]],INDIRECT("Tbl_metadata[Types]",0)))</f>
        <v>#N/A</v>
      </c>
      <c r="L982" s="313" t="e">
        <f ca="1">INDEX(INDIRECT("Tbl_metadata[FabricType Table names]"),MATCH(Tbl_Calculator[[#This Row],[Business Area]],INDIRECT("Tbl_metadata[Types]",0)))</f>
        <v>#N/A</v>
      </c>
      <c r="M982" s="314">
        <f ca="1">IFERROR(INDEX(INDIRECT(Tbl_Calculator[[#This Row],[Table Name2 (Hidden)]]&amp;"[Lint Conversion Factor]"), MATCH(Tbl_Calculator[[#This Row],[Product Fabric Construction]],INDIRECT(Tbl_Calculator[[#This Row],[Table Name2 (Hidden)]]&amp;"[Product Fabric Type]"),0))*Tbl_Calculator[[#This Row],[Product weight
(grams)]]/1000,0)</f>
        <v>0</v>
      </c>
      <c r="N982" s="315">
        <f>IFERROR(INDEX(Tbl_AvgPercCotton[Average % Cotton],MATCH(Tbl_Calculator[[#This Row],[% Cotton in Blend
(Estimated Cotton %)]],Tbl_AvgPercCotton[Blends],0)),0)</f>
        <v>0</v>
      </c>
      <c r="O982" s="313" t="str">
        <f>CONCATENATE(Tbl_Calculator[[#This Row],[Product Category]],"|",Tbl_Calculator[[#This Row],[Product]])</f>
        <v>|</v>
      </c>
      <c r="P982" s="316">
        <f ca="1">IF(AND(Tbl_Calculator[[#This Row],[Number 
Purchased or Sold
(Individual item)]]&gt;0,Tbl_Calculator[[#This Row],[Weight of Cotton Fibre
(Kg)]]=0),0,1)</f>
        <v>1</v>
      </c>
    </row>
    <row r="983" spans="2:16">
      <c r="B983" s="348"/>
      <c r="C983" s="348"/>
      <c r="D983" s="348"/>
      <c r="E983" s="348"/>
      <c r="F983" s="349">
        <f>IFERROR(INDEX(Tbl_ProductList[Product Weight (g)],MATCH(Tbl_Calculator[[#This Row],[Weight Lookup]],Tbl_ProductList[Product Weight Lookup],0)),0)</f>
        <v>0</v>
      </c>
      <c r="G983" s="350"/>
      <c r="H983" s="351"/>
      <c r="I983" s="352"/>
      <c r="J98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83" s="307" t="e">
        <f ca="1">INDEX(INDIRECT("Tbl_metadata[Category Table names]"),MATCH(Tbl_Calculator[[#This Row],[Business Area]],INDIRECT("Tbl_metadata[Types]",0)))</f>
        <v>#N/A</v>
      </c>
      <c r="L983" s="307" t="e">
        <f ca="1">INDEX(INDIRECT("Tbl_metadata[FabricType Table names]"),MATCH(Tbl_Calculator[[#This Row],[Business Area]],INDIRECT("Tbl_metadata[Types]",0)))</f>
        <v>#N/A</v>
      </c>
      <c r="M98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83" s="309">
        <f>IFERROR(INDEX(Tbl_AvgPercCotton[Average % Cotton],MATCH(Tbl_Calculator[[#This Row],[% Cotton in Blend
(Estimated Cotton %)]],Tbl_AvgPercCotton[Blends],0)),0)</f>
        <v>0</v>
      </c>
      <c r="O983" s="307" t="str">
        <f>CONCATENATE(Tbl_Calculator[[#This Row],[Product Category]],"|",Tbl_Calculator[[#This Row],[Product]])</f>
        <v>|</v>
      </c>
      <c r="P983" s="310">
        <f ca="1">IF(AND(Tbl_Calculator[[#This Row],[Number 
Purchased or Sold
(Individual item)]]&gt;0,Tbl_Calculator[[#This Row],[Weight of Cotton Fibre
(Kg)]]=0),0,1)</f>
        <v>1</v>
      </c>
    </row>
    <row r="984" spans="2:16">
      <c r="B984" s="343"/>
      <c r="C984" s="343"/>
      <c r="D984" s="343"/>
      <c r="E984" s="343"/>
      <c r="F984" s="344">
        <f>IFERROR(INDEX(Tbl_ProductList[Product Weight (g)],MATCH(Tbl_Calculator[[#This Row],[Weight Lookup]],Tbl_ProductList[Product Weight Lookup],0)),0)</f>
        <v>0</v>
      </c>
      <c r="G984" s="345"/>
      <c r="H984" s="346"/>
      <c r="I984" s="347"/>
      <c r="J98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84" s="313" t="e">
        <f ca="1">INDEX(INDIRECT("Tbl_metadata[Category Table names]"),MATCH(Tbl_Calculator[[#This Row],[Business Area]],INDIRECT("Tbl_metadata[Types]",0)))</f>
        <v>#N/A</v>
      </c>
      <c r="L984" s="313" t="e">
        <f ca="1">INDEX(INDIRECT("Tbl_metadata[FabricType Table names]"),MATCH(Tbl_Calculator[[#This Row],[Business Area]],INDIRECT("Tbl_metadata[Types]",0)))</f>
        <v>#N/A</v>
      </c>
      <c r="M984" s="314">
        <f ca="1">IFERROR(INDEX(INDIRECT(Tbl_Calculator[[#This Row],[Table Name2 (Hidden)]]&amp;"[Lint Conversion Factor]"), MATCH(Tbl_Calculator[[#This Row],[Product Fabric Construction]],INDIRECT(Tbl_Calculator[[#This Row],[Table Name2 (Hidden)]]&amp;"[Product Fabric Type]"),0))*Tbl_Calculator[[#This Row],[Product weight
(grams)]]/1000,0)</f>
        <v>0</v>
      </c>
      <c r="N984" s="315">
        <f>IFERROR(INDEX(Tbl_AvgPercCotton[Average % Cotton],MATCH(Tbl_Calculator[[#This Row],[% Cotton in Blend
(Estimated Cotton %)]],Tbl_AvgPercCotton[Blends],0)),0)</f>
        <v>0</v>
      </c>
      <c r="O984" s="313" t="str">
        <f>CONCATENATE(Tbl_Calculator[[#This Row],[Product Category]],"|",Tbl_Calculator[[#This Row],[Product]])</f>
        <v>|</v>
      </c>
      <c r="P984" s="316">
        <f ca="1">IF(AND(Tbl_Calculator[[#This Row],[Number 
Purchased or Sold
(Individual item)]]&gt;0,Tbl_Calculator[[#This Row],[Weight of Cotton Fibre
(Kg)]]=0),0,1)</f>
        <v>1</v>
      </c>
    </row>
    <row r="985" spans="2:16">
      <c r="B985" s="348"/>
      <c r="C985" s="348"/>
      <c r="D985" s="348"/>
      <c r="E985" s="348"/>
      <c r="F985" s="349">
        <f>IFERROR(INDEX(Tbl_ProductList[Product Weight (g)],MATCH(Tbl_Calculator[[#This Row],[Weight Lookup]],Tbl_ProductList[Product Weight Lookup],0)),0)</f>
        <v>0</v>
      </c>
      <c r="G985" s="350"/>
      <c r="H985" s="351"/>
      <c r="I985" s="352"/>
      <c r="J98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85" s="307" t="e">
        <f ca="1">INDEX(INDIRECT("Tbl_metadata[Category Table names]"),MATCH(Tbl_Calculator[[#This Row],[Business Area]],INDIRECT("Tbl_metadata[Types]",0)))</f>
        <v>#N/A</v>
      </c>
      <c r="L985" s="307" t="e">
        <f ca="1">INDEX(INDIRECT("Tbl_metadata[FabricType Table names]"),MATCH(Tbl_Calculator[[#This Row],[Business Area]],INDIRECT("Tbl_metadata[Types]",0)))</f>
        <v>#N/A</v>
      </c>
      <c r="M98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85" s="309">
        <f>IFERROR(INDEX(Tbl_AvgPercCotton[Average % Cotton],MATCH(Tbl_Calculator[[#This Row],[% Cotton in Blend
(Estimated Cotton %)]],Tbl_AvgPercCotton[Blends],0)),0)</f>
        <v>0</v>
      </c>
      <c r="O985" s="307" t="str">
        <f>CONCATENATE(Tbl_Calculator[[#This Row],[Product Category]],"|",Tbl_Calculator[[#This Row],[Product]])</f>
        <v>|</v>
      </c>
      <c r="P985" s="310">
        <f ca="1">IF(AND(Tbl_Calculator[[#This Row],[Number 
Purchased or Sold
(Individual item)]]&gt;0,Tbl_Calculator[[#This Row],[Weight of Cotton Fibre
(Kg)]]=0),0,1)</f>
        <v>1</v>
      </c>
    </row>
    <row r="986" spans="2:16">
      <c r="B986" s="343"/>
      <c r="C986" s="343"/>
      <c r="D986" s="343"/>
      <c r="E986" s="343"/>
      <c r="F986" s="344">
        <f>IFERROR(INDEX(Tbl_ProductList[Product Weight (g)],MATCH(Tbl_Calculator[[#This Row],[Weight Lookup]],Tbl_ProductList[Product Weight Lookup],0)),0)</f>
        <v>0</v>
      </c>
      <c r="G986" s="345"/>
      <c r="H986" s="346"/>
      <c r="I986" s="347"/>
      <c r="J98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86" s="313" t="e">
        <f ca="1">INDEX(INDIRECT("Tbl_metadata[Category Table names]"),MATCH(Tbl_Calculator[[#This Row],[Business Area]],INDIRECT("Tbl_metadata[Types]",0)))</f>
        <v>#N/A</v>
      </c>
      <c r="L986" s="313" t="e">
        <f ca="1">INDEX(INDIRECT("Tbl_metadata[FabricType Table names]"),MATCH(Tbl_Calculator[[#This Row],[Business Area]],INDIRECT("Tbl_metadata[Types]",0)))</f>
        <v>#N/A</v>
      </c>
      <c r="M986" s="314">
        <f ca="1">IFERROR(INDEX(INDIRECT(Tbl_Calculator[[#This Row],[Table Name2 (Hidden)]]&amp;"[Lint Conversion Factor]"), MATCH(Tbl_Calculator[[#This Row],[Product Fabric Construction]],INDIRECT(Tbl_Calculator[[#This Row],[Table Name2 (Hidden)]]&amp;"[Product Fabric Type]"),0))*Tbl_Calculator[[#This Row],[Product weight
(grams)]]/1000,0)</f>
        <v>0</v>
      </c>
      <c r="N986" s="315">
        <f>IFERROR(INDEX(Tbl_AvgPercCotton[Average % Cotton],MATCH(Tbl_Calculator[[#This Row],[% Cotton in Blend
(Estimated Cotton %)]],Tbl_AvgPercCotton[Blends],0)),0)</f>
        <v>0</v>
      </c>
      <c r="O986" s="313" t="str">
        <f>CONCATENATE(Tbl_Calculator[[#This Row],[Product Category]],"|",Tbl_Calculator[[#This Row],[Product]])</f>
        <v>|</v>
      </c>
      <c r="P986" s="316">
        <f ca="1">IF(AND(Tbl_Calculator[[#This Row],[Number 
Purchased or Sold
(Individual item)]]&gt;0,Tbl_Calculator[[#This Row],[Weight of Cotton Fibre
(Kg)]]=0),0,1)</f>
        <v>1</v>
      </c>
    </row>
    <row r="987" spans="2:16">
      <c r="B987" s="348"/>
      <c r="C987" s="348"/>
      <c r="D987" s="348"/>
      <c r="E987" s="348"/>
      <c r="F987" s="349">
        <f>IFERROR(INDEX(Tbl_ProductList[Product Weight (g)],MATCH(Tbl_Calculator[[#This Row],[Weight Lookup]],Tbl_ProductList[Product Weight Lookup],0)),0)</f>
        <v>0</v>
      </c>
      <c r="G987" s="350"/>
      <c r="H987" s="351"/>
      <c r="I987" s="352"/>
      <c r="J98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87" s="307" t="e">
        <f ca="1">INDEX(INDIRECT("Tbl_metadata[Category Table names]"),MATCH(Tbl_Calculator[[#This Row],[Business Area]],INDIRECT("Tbl_metadata[Types]",0)))</f>
        <v>#N/A</v>
      </c>
      <c r="L987" s="307" t="e">
        <f ca="1">INDEX(INDIRECT("Tbl_metadata[FabricType Table names]"),MATCH(Tbl_Calculator[[#This Row],[Business Area]],INDIRECT("Tbl_metadata[Types]",0)))</f>
        <v>#N/A</v>
      </c>
      <c r="M98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87" s="309">
        <f>IFERROR(INDEX(Tbl_AvgPercCotton[Average % Cotton],MATCH(Tbl_Calculator[[#This Row],[% Cotton in Blend
(Estimated Cotton %)]],Tbl_AvgPercCotton[Blends],0)),0)</f>
        <v>0</v>
      </c>
      <c r="O987" s="307" t="str">
        <f>CONCATENATE(Tbl_Calculator[[#This Row],[Product Category]],"|",Tbl_Calculator[[#This Row],[Product]])</f>
        <v>|</v>
      </c>
      <c r="P987" s="310">
        <f ca="1">IF(AND(Tbl_Calculator[[#This Row],[Number 
Purchased or Sold
(Individual item)]]&gt;0,Tbl_Calculator[[#This Row],[Weight of Cotton Fibre
(Kg)]]=0),0,1)</f>
        <v>1</v>
      </c>
    </row>
    <row r="988" spans="2:16">
      <c r="B988" s="343"/>
      <c r="C988" s="343"/>
      <c r="D988" s="343"/>
      <c r="E988" s="343"/>
      <c r="F988" s="344">
        <f>IFERROR(INDEX(Tbl_ProductList[Product Weight (g)],MATCH(Tbl_Calculator[[#This Row],[Weight Lookup]],Tbl_ProductList[Product Weight Lookup],0)),0)</f>
        <v>0</v>
      </c>
      <c r="G988" s="345"/>
      <c r="H988" s="346"/>
      <c r="I988" s="347"/>
      <c r="J98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88" s="313" t="e">
        <f ca="1">INDEX(INDIRECT("Tbl_metadata[Category Table names]"),MATCH(Tbl_Calculator[[#This Row],[Business Area]],INDIRECT("Tbl_metadata[Types]",0)))</f>
        <v>#N/A</v>
      </c>
      <c r="L988" s="313" t="e">
        <f ca="1">INDEX(INDIRECT("Tbl_metadata[FabricType Table names]"),MATCH(Tbl_Calculator[[#This Row],[Business Area]],INDIRECT("Tbl_metadata[Types]",0)))</f>
        <v>#N/A</v>
      </c>
      <c r="M988" s="314">
        <f ca="1">IFERROR(INDEX(INDIRECT(Tbl_Calculator[[#This Row],[Table Name2 (Hidden)]]&amp;"[Lint Conversion Factor]"), MATCH(Tbl_Calculator[[#This Row],[Product Fabric Construction]],INDIRECT(Tbl_Calculator[[#This Row],[Table Name2 (Hidden)]]&amp;"[Product Fabric Type]"),0))*Tbl_Calculator[[#This Row],[Product weight
(grams)]]/1000,0)</f>
        <v>0</v>
      </c>
      <c r="N988" s="315">
        <f>IFERROR(INDEX(Tbl_AvgPercCotton[Average % Cotton],MATCH(Tbl_Calculator[[#This Row],[% Cotton in Blend
(Estimated Cotton %)]],Tbl_AvgPercCotton[Blends],0)),0)</f>
        <v>0</v>
      </c>
      <c r="O988" s="313" t="str">
        <f>CONCATENATE(Tbl_Calculator[[#This Row],[Product Category]],"|",Tbl_Calculator[[#This Row],[Product]])</f>
        <v>|</v>
      </c>
      <c r="P988" s="316">
        <f ca="1">IF(AND(Tbl_Calculator[[#This Row],[Number 
Purchased or Sold
(Individual item)]]&gt;0,Tbl_Calculator[[#This Row],[Weight of Cotton Fibre
(Kg)]]=0),0,1)</f>
        <v>1</v>
      </c>
    </row>
    <row r="989" spans="2:16">
      <c r="B989" s="348"/>
      <c r="C989" s="348"/>
      <c r="D989" s="348"/>
      <c r="E989" s="348"/>
      <c r="F989" s="349">
        <f>IFERROR(INDEX(Tbl_ProductList[Product Weight (g)],MATCH(Tbl_Calculator[[#This Row],[Weight Lookup]],Tbl_ProductList[Product Weight Lookup],0)),0)</f>
        <v>0</v>
      </c>
      <c r="G989" s="350"/>
      <c r="H989" s="351"/>
      <c r="I989" s="352"/>
      <c r="J98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89" s="307" t="e">
        <f ca="1">INDEX(INDIRECT("Tbl_metadata[Category Table names]"),MATCH(Tbl_Calculator[[#This Row],[Business Area]],INDIRECT("Tbl_metadata[Types]",0)))</f>
        <v>#N/A</v>
      </c>
      <c r="L989" s="307" t="e">
        <f ca="1">INDEX(INDIRECT("Tbl_metadata[FabricType Table names]"),MATCH(Tbl_Calculator[[#This Row],[Business Area]],INDIRECT("Tbl_metadata[Types]",0)))</f>
        <v>#N/A</v>
      </c>
      <c r="M98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89" s="309">
        <f>IFERROR(INDEX(Tbl_AvgPercCotton[Average % Cotton],MATCH(Tbl_Calculator[[#This Row],[% Cotton in Blend
(Estimated Cotton %)]],Tbl_AvgPercCotton[Blends],0)),0)</f>
        <v>0</v>
      </c>
      <c r="O989" s="307" t="str">
        <f>CONCATENATE(Tbl_Calculator[[#This Row],[Product Category]],"|",Tbl_Calculator[[#This Row],[Product]])</f>
        <v>|</v>
      </c>
      <c r="P989" s="310">
        <f ca="1">IF(AND(Tbl_Calculator[[#This Row],[Number 
Purchased or Sold
(Individual item)]]&gt;0,Tbl_Calculator[[#This Row],[Weight of Cotton Fibre
(Kg)]]=0),0,1)</f>
        <v>1</v>
      </c>
    </row>
    <row r="990" spans="2:16">
      <c r="B990" s="343"/>
      <c r="C990" s="343"/>
      <c r="D990" s="343"/>
      <c r="E990" s="343"/>
      <c r="F990" s="344">
        <f>IFERROR(INDEX(Tbl_ProductList[Product Weight (g)],MATCH(Tbl_Calculator[[#This Row],[Weight Lookup]],Tbl_ProductList[Product Weight Lookup],0)),0)</f>
        <v>0</v>
      </c>
      <c r="G990" s="345"/>
      <c r="H990" s="346"/>
      <c r="I990" s="347"/>
      <c r="J99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90" s="313" t="e">
        <f ca="1">INDEX(INDIRECT("Tbl_metadata[Category Table names]"),MATCH(Tbl_Calculator[[#This Row],[Business Area]],INDIRECT("Tbl_metadata[Types]",0)))</f>
        <v>#N/A</v>
      </c>
      <c r="L990" s="313" t="e">
        <f ca="1">INDEX(INDIRECT("Tbl_metadata[FabricType Table names]"),MATCH(Tbl_Calculator[[#This Row],[Business Area]],INDIRECT("Tbl_metadata[Types]",0)))</f>
        <v>#N/A</v>
      </c>
      <c r="M990" s="314">
        <f ca="1">IFERROR(INDEX(INDIRECT(Tbl_Calculator[[#This Row],[Table Name2 (Hidden)]]&amp;"[Lint Conversion Factor]"), MATCH(Tbl_Calculator[[#This Row],[Product Fabric Construction]],INDIRECT(Tbl_Calculator[[#This Row],[Table Name2 (Hidden)]]&amp;"[Product Fabric Type]"),0))*Tbl_Calculator[[#This Row],[Product weight
(grams)]]/1000,0)</f>
        <v>0</v>
      </c>
      <c r="N990" s="315">
        <f>IFERROR(INDEX(Tbl_AvgPercCotton[Average % Cotton],MATCH(Tbl_Calculator[[#This Row],[% Cotton in Blend
(Estimated Cotton %)]],Tbl_AvgPercCotton[Blends],0)),0)</f>
        <v>0</v>
      </c>
      <c r="O990" s="313" t="str">
        <f>CONCATENATE(Tbl_Calculator[[#This Row],[Product Category]],"|",Tbl_Calculator[[#This Row],[Product]])</f>
        <v>|</v>
      </c>
      <c r="P990" s="316">
        <f ca="1">IF(AND(Tbl_Calculator[[#This Row],[Number 
Purchased or Sold
(Individual item)]]&gt;0,Tbl_Calculator[[#This Row],[Weight of Cotton Fibre
(Kg)]]=0),0,1)</f>
        <v>1</v>
      </c>
    </row>
    <row r="991" spans="2:16">
      <c r="B991" s="348"/>
      <c r="C991" s="348"/>
      <c r="D991" s="348"/>
      <c r="E991" s="348"/>
      <c r="F991" s="349">
        <f>IFERROR(INDEX(Tbl_ProductList[Product Weight (g)],MATCH(Tbl_Calculator[[#This Row],[Weight Lookup]],Tbl_ProductList[Product Weight Lookup],0)),0)</f>
        <v>0</v>
      </c>
      <c r="G991" s="350"/>
      <c r="H991" s="351"/>
      <c r="I991" s="352"/>
      <c r="J99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91" s="307" t="e">
        <f ca="1">INDEX(INDIRECT("Tbl_metadata[Category Table names]"),MATCH(Tbl_Calculator[[#This Row],[Business Area]],INDIRECT("Tbl_metadata[Types]",0)))</f>
        <v>#N/A</v>
      </c>
      <c r="L991" s="307" t="e">
        <f ca="1">INDEX(INDIRECT("Tbl_metadata[FabricType Table names]"),MATCH(Tbl_Calculator[[#This Row],[Business Area]],INDIRECT("Tbl_metadata[Types]",0)))</f>
        <v>#N/A</v>
      </c>
      <c r="M99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91" s="309">
        <f>IFERROR(INDEX(Tbl_AvgPercCotton[Average % Cotton],MATCH(Tbl_Calculator[[#This Row],[% Cotton in Blend
(Estimated Cotton %)]],Tbl_AvgPercCotton[Blends],0)),0)</f>
        <v>0</v>
      </c>
      <c r="O991" s="307" t="str">
        <f>CONCATENATE(Tbl_Calculator[[#This Row],[Product Category]],"|",Tbl_Calculator[[#This Row],[Product]])</f>
        <v>|</v>
      </c>
      <c r="P991" s="310">
        <f ca="1">IF(AND(Tbl_Calculator[[#This Row],[Number 
Purchased or Sold
(Individual item)]]&gt;0,Tbl_Calculator[[#This Row],[Weight of Cotton Fibre
(Kg)]]=0),0,1)</f>
        <v>1</v>
      </c>
    </row>
    <row r="992" spans="2:16">
      <c r="B992" s="343"/>
      <c r="C992" s="343"/>
      <c r="D992" s="343"/>
      <c r="E992" s="343"/>
      <c r="F992" s="344">
        <f>IFERROR(INDEX(Tbl_ProductList[Product Weight (g)],MATCH(Tbl_Calculator[[#This Row],[Weight Lookup]],Tbl_ProductList[Product Weight Lookup],0)),0)</f>
        <v>0</v>
      </c>
      <c r="G992" s="345"/>
      <c r="H992" s="346"/>
      <c r="I992" s="347"/>
      <c r="J99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92" s="313" t="e">
        <f ca="1">INDEX(INDIRECT("Tbl_metadata[Category Table names]"),MATCH(Tbl_Calculator[[#This Row],[Business Area]],INDIRECT("Tbl_metadata[Types]",0)))</f>
        <v>#N/A</v>
      </c>
      <c r="L992" s="313" t="e">
        <f ca="1">INDEX(INDIRECT("Tbl_metadata[FabricType Table names]"),MATCH(Tbl_Calculator[[#This Row],[Business Area]],INDIRECT("Tbl_metadata[Types]",0)))</f>
        <v>#N/A</v>
      </c>
      <c r="M992" s="314">
        <f ca="1">IFERROR(INDEX(INDIRECT(Tbl_Calculator[[#This Row],[Table Name2 (Hidden)]]&amp;"[Lint Conversion Factor]"), MATCH(Tbl_Calculator[[#This Row],[Product Fabric Construction]],INDIRECT(Tbl_Calculator[[#This Row],[Table Name2 (Hidden)]]&amp;"[Product Fabric Type]"),0))*Tbl_Calculator[[#This Row],[Product weight
(grams)]]/1000,0)</f>
        <v>0</v>
      </c>
      <c r="N992" s="315">
        <f>IFERROR(INDEX(Tbl_AvgPercCotton[Average % Cotton],MATCH(Tbl_Calculator[[#This Row],[% Cotton in Blend
(Estimated Cotton %)]],Tbl_AvgPercCotton[Blends],0)),0)</f>
        <v>0</v>
      </c>
      <c r="O992" s="313" t="str">
        <f>CONCATENATE(Tbl_Calculator[[#This Row],[Product Category]],"|",Tbl_Calculator[[#This Row],[Product]])</f>
        <v>|</v>
      </c>
      <c r="P992" s="316">
        <f ca="1">IF(AND(Tbl_Calculator[[#This Row],[Number 
Purchased or Sold
(Individual item)]]&gt;0,Tbl_Calculator[[#This Row],[Weight of Cotton Fibre
(Kg)]]=0),0,1)</f>
        <v>1</v>
      </c>
    </row>
    <row r="993" spans="2:16">
      <c r="B993" s="348"/>
      <c r="C993" s="348"/>
      <c r="D993" s="348"/>
      <c r="E993" s="348"/>
      <c r="F993" s="349">
        <f>IFERROR(INDEX(Tbl_ProductList[Product Weight (g)],MATCH(Tbl_Calculator[[#This Row],[Weight Lookup]],Tbl_ProductList[Product Weight Lookup],0)),0)</f>
        <v>0</v>
      </c>
      <c r="G993" s="350"/>
      <c r="H993" s="351"/>
      <c r="I993" s="352"/>
      <c r="J99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93" s="307" t="e">
        <f ca="1">INDEX(INDIRECT("Tbl_metadata[Category Table names]"),MATCH(Tbl_Calculator[[#This Row],[Business Area]],INDIRECT("Tbl_metadata[Types]",0)))</f>
        <v>#N/A</v>
      </c>
      <c r="L993" s="307" t="e">
        <f ca="1">INDEX(INDIRECT("Tbl_metadata[FabricType Table names]"),MATCH(Tbl_Calculator[[#This Row],[Business Area]],INDIRECT("Tbl_metadata[Types]",0)))</f>
        <v>#N/A</v>
      </c>
      <c r="M99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93" s="309">
        <f>IFERROR(INDEX(Tbl_AvgPercCotton[Average % Cotton],MATCH(Tbl_Calculator[[#This Row],[% Cotton in Blend
(Estimated Cotton %)]],Tbl_AvgPercCotton[Blends],0)),0)</f>
        <v>0</v>
      </c>
      <c r="O993" s="307" t="str">
        <f>CONCATENATE(Tbl_Calculator[[#This Row],[Product Category]],"|",Tbl_Calculator[[#This Row],[Product]])</f>
        <v>|</v>
      </c>
      <c r="P993" s="310">
        <f ca="1">IF(AND(Tbl_Calculator[[#This Row],[Number 
Purchased or Sold
(Individual item)]]&gt;0,Tbl_Calculator[[#This Row],[Weight of Cotton Fibre
(Kg)]]=0),0,1)</f>
        <v>1</v>
      </c>
    </row>
    <row r="994" spans="2:16">
      <c r="B994" s="343"/>
      <c r="C994" s="343"/>
      <c r="D994" s="343"/>
      <c r="E994" s="343"/>
      <c r="F994" s="344">
        <f>IFERROR(INDEX(Tbl_ProductList[Product Weight (g)],MATCH(Tbl_Calculator[[#This Row],[Weight Lookup]],Tbl_ProductList[Product Weight Lookup],0)),0)</f>
        <v>0</v>
      </c>
      <c r="G994" s="345"/>
      <c r="H994" s="346"/>
      <c r="I994" s="347"/>
      <c r="J99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94" s="313" t="e">
        <f ca="1">INDEX(INDIRECT("Tbl_metadata[Category Table names]"),MATCH(Tbl_Calculator[[#This Row],[Business Area]],INDIRECT("Tbl_metadata[Types]",0)))</f>
        <v>#N/A</v>
      </c>
      <c r="L994" s="313" t="e">
        <f ca="1">INDEX(INDIRECT("Tbl_metadata[FabricType Table names]"),MATCH(Tbl_Calculator[[#This Row],[Business Area]],INDIRECT("Tbl_metadata[Types]",0)))</f>
        <v>#N/A</v>
      </c>
      <c r="M994" s="314">
        <f ca="1">IFERROR(INDEX(INDIRECT(Tbl_Calculator[[#This Row],[Table Name2 (Hidden)]]&amp;"[Lint Conversion Factor]"), MATCH(Tbl_Calculator[[#This Row],[Product Fabric Construction]],INDIRECT(Tbl_Calculator[[#This Row],[Table Name2 (Hidden)]]&amp;"[Product Fabric Type]"),0))*Tbl_Calculator[[#This Row],[Product weight
(grams)]]/1000,0)</f>
        <v>0</v>
      </c>
      <c r="N994" s="315">
        <f>IFERROR(INDEX(Tbl_AvgPercCotton[Average % Cotton],MATCH(Tbl_Calculator[[#This Row],[% Cotton in Blend
(Estimated Cotton %)]],Tbl_AvgPercCotton[Blends],0)),0)</f>
        <v>0</v>
      </c>
      <c r="O994" s="313" t="str">
        <f>CONCATENATE(Tbl_Calculator[[#This Row],[Product Category]],"|",Tbl_Calculator[[#This Row],[Product]])</f>
        <v>|</v>
      </c>
      <c r="P994" s="316">
        <f ca="1">IF(AND(Tbl_Calculator[[#This Row],[Number 
Purchased or Sold
(Individual item)]]&gt;0,Tbl_Calculator[[#This Row],[Weight of Cotton Fibre
(Kg)]]=0),0,1)</f>
        <v>1</v>
      </c>
    </row>
    <row r="995" spans="2:16">
      <c r="B995" s="348"/>
      <c r="C995" s="348"/>
      <c r="D995" s="348"/>
      <c r="E995" s="348"/>
      <c r="F995" s="349">
        <f>IFERROR(INDEX(Tbl_ProductList[Product Weight (g)],MATCH(Tbl_Calculator[[#This Row],[Weight Lookup]],Tbl_ProductList[Product Weight Lookup],0)),0)</f>
        <v>0</v>
      </c>
      <c r="G995" s="350"/>
      <c r="H995" s="351"/>
      <c r="I995" s="352"/>
      <c r="J99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95" s="307" t="e">
        <f ca="1">INDEX(INDIRECT("Tbl_metadata[Category Table names]"),MATCH(Tbl_Calculator[[#This Row],[Business Area]],INDIRECT("Tbl_metadata[Types]",0)))</f>
        <v>#N/A</v>
      </c>
      <c r="L995" s="307" t="e">
        <f ca="1">INDEX(INDIRECT("Tbl_metadata[FabricType Table names]"),MATCH(Tbl_Calculator[[#This Row],[Business Area]],INDIRECT("Tbl_metadata[Types]",0)))</f>
        <v>#N/A</v>
      </c>
      <c r="M99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95" s="309">
        <f>IFERROR(INDEX(Tbl_AvgPercCotton[Average % Cotton],MATCH(Tbl_Calculator[[#This Row],[% Cotton in Blend
(Estimated Cotton %)]],Tbl_AvgPercCotton[Blends],0)),0)</f>
        <v>0</v>
      </c>
      <c r="O995" s="307" t="str">
        <f>CONCATENATE(Tbl_Calculator[[#This Row],[Product Category]],"|",Tbl_Calculator[[#This Row],[Product]])</f>
        <v>|</v>
      </c>
      <c r="P995" s="310">
        <f ca="1">IF(AND(Tbl_Calculator[[#This Row],[Number 
Purchased or Sold
(Individual item)]]&gt;0,Tbl_Calculator[[#This Row],[Weight of Cotton Fibre
(Kg)]]=0),0,1)</f>
        <v>1</v>
      </c>
    </row>
    <row r="996" spans="2:16">
      <c r="B996" s="343"/>
      <c r="C996" s="343"/>
      <c r="D996" s="343"/>
      <c r="E996" s="343"/>
      <c r="F996" s="344">
        <f>IFERROR(INDEX(Tbl_ProductList[Product Weight (g)],MATCH(Tbl_Calculator[[#This Row],[Weight Lookup]],Tbl_ProductList[Product Weight Lookup],0)),0)</f>
        <v>0</v>
      </c>
      <c r="G996" s="345"/>
      <c r="H996" s="346"/>
      <c r="I996" s="347"/>
      <c r="J99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96" s="313" t="e">
        <f ca="1">INDEX(INDIRECT("Tbl_metadata[Category Table names]"),MATCH(Tbl_Calculator[[#This Row],[Business Area]],INDIRECT("Tbl_metadata[Types]",0)))</f>
        <v>#N/A</v>
      </c>
      <c r="L996" s="313" t="e">
        <f ca="1">INDEX(INDIRECT("Tbl_metadata[FabricType Table names]"),MATCH(Tbl_Calculator[[#This Row],[Business Area]],INDIRECT("Tbl_metadata[Types]",0)))</f>
        <v>#N/A</v>
      </c>
      <c r="M996" s="314">
        <f ca="1">IFERROR(INDEX(INDIRECT(Tbl_Calculator[[#This Row],[Table Name2 (Hidden)]]&amp;"[Lint Conversion Factor]"), MATCH(Tbl_Calculator[[#This Row],[Product Fabric Construction]],INDIRECT(Tbl_Calculator[[#This Row],[Table Name2 (Hidden)]]&amp;"[Product Fabric Type]"),0))*Tbl_Calculator[[#This Row],[Product weight
(grams)]]/1000,0)</f>
        <v>0</v>
      </c>
      <c r="N996" s="315">
        <f>IFERROR(INDEX(Tbl_AvgPercCotton[Average % Cotton],MATCH(Tbl_Calculator[[#This Row],[% Cotton in Blend
(Estimated Cotton %)]],Tbl_AvgPercCotton[Blends],0)),0)</f>
        <v>0</v>
      </c>
      <c r="O996" s="313" t="str">
        <f>CONCATENATE(Tbl_Calculator[[#This Row],[Product Category]],"|",Tbl_Calculator[[#This Row],[Product]])</f>
        <v>|</v>
      </c>
      <c r="P996" s="316">
        <f ca="1">IF(AND(Tbl_Calculator[[#This Row],[Number 
Purchased or Sold
(Individual item)]]&gt;0,Tbl_Calculator[[#This Row],[Weight of Cotton Fibre
(Kg)]]=0),0,1)</f>
        <v>1</v>
      </c>
    </row>
    <row r="997" spans="2:16">
      <c r="B997" s="348"/>
      <c r="C997" s="348"/>
      <c r="D997" s="348"/>
      <c r="E997" s="348"/>
      <c r="F997" s="349">
        <f>IFERROR(INDEX(Tbl_ProductList[Product Weight (g)],MATCH(Tbl_Calculator[[#This Row],[Weight Lookup]],Tbl_ProductList[Product Weight Lookup],0)),0)</f>
        <v>0</v>
      </c>
      <c r="G997" s="350"/>
      <c r="H997" s="351"/>
      <c r="I997" s="352"/>
      <c r="J99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97" s="307" t="e">
        <f ca="1">INDEX(INDIRECT("Tbl_metadata[Category Table names]"),MATCH(Tbl_Calculator[[#This Row],[Business Area]],INDIRECT("Tbl_metadata[Types]",0)))</f>
        <v>#N/A</v>
      </c>
      <c r="L997" s="307" t="e">
        <f ca="1">INDEX(INDIRECT("Tbl_metadata[FabricType Table names]"),MATCH(Tbl_Calculator[[#This Row],[Business Area]],INDIRECT("Tbl_metadata[Types]",0)))</f>
        <v>#N/A</v>
      </c>
      <c r="M99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97" s="309">
        <f>IFERROR(INDEX(Tbl_AvgPercCotton[Average % Cotton],MATCH(Tbl_Calculator[[#This Row],[% Cotton in Blend
(Estimated Cotton %)]],Tbl_AvgPercCotton[Blends],0)),0)</f>
        <v>0</v>
      </c>
      <c r="O997" s="307" t="str">
        <f>CONCATENATE(Tbl_Calculator[[#This Row],[Product Category]],"|",Tbl_Calculator[[#This Row],[Product]])</f>
        <v>|</v>
      </c>
      <c r="P997" s="310">
        <f ca="1">IF(AND(Tbl_Calculator[[#This Row],[Number 
Purchased or Sold
(Individual item)]]&gt;0,Tbl_Calculator[[#This Row],[Weight of Cotton Fibre
(Kg)]]=0),0,1)</f>
        <v>1</v>
      </c>
    </row>
    <row r="998" spans="2:16">
      <c r="B998" s="343"/>
      <c r="C998" s="343"/>
      <c r="D998" s="343"/>
      <c r="E998" s="343"/>
      <c r="F998" s="344">
        <f>IFERROR(INDEX(Tbl_ProductList[Product Weight (g)],MATCH(Tbl_Calculator[[#This Row],[Weight Lookup]],Tbl_ProductList[Product Weight Lookup],0)),0)</f>
        <v>0</v>
      </c>
      <c r="G998" s="345"/>
      <c r="H998" s="346"/>
      <c r="I998" s="347"/>
      <c r="J99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98" s="313" t="e">
        <f ca="1">INDEX(INDIRECT("Tbl_metadata[Category Table names]"),MATCH(Tbl_Calculator[[#This Row],[Business Area]],INDIRECT("Tbl_metadata[Types]",0)))</f>
        <v>#N/A</v>
      </c>
      <c r="L998" s="313" t="e">
        <f ca="1">INDEX(INDIRECT("Tbl_metadata[FabricType Table names]"),MATCH(Tbl_Calculator[[#This Row],[Business Area]],INDIRECT("Tbl_metadata[Types]",0)))</f>
        <v>#N/A</v>
      </c>
      <c r="M998" s="314">
        <f ca="1">IFERROR(INDEX(INDIRECT(Tbl_Calculator[[#This Row],[Table Name2 (Hidden)]]&amp;"[Lint Conversion Factor]"), MATCH(Tbl_Calculator[[#This Row],[Product Fabric Construction]],INDIRECT(Tbl_Calculator[[#This Row],[Table Name2 (Hidden)]]&amp;"[Product Fabric Type]"),0))*Tbl_Calculator[[#This Row],[Product weight
(grams)]]/1000,0)</f>
        <v>0</v>
      </c>
      <c r="N998" s="315">
        <f>IFERROR(INDEX(Tbl_AvgPercCotton[Average % Cotton],MATCH(Tbl_Calculator[[#This Row],[% Cotton in Blend
(Estimated Cotton %)]],Tbl_AvgPercCotton[Blends],0)),0)</f>
        <v>0</v>
      </c>
      <c r="O998" s="313" t="str">
        <f>CONCATENATE(Tbl_Calculator[[#This Row],[Product Category]],"|",Tbl_Calculator[[#This Row],[Product]])</f>
        <v>|</v>
      </c>
      <c r="P998" s="316">
        <f ca="1">IF(AND(Tbl_Calculator[[#This Row],[Number 
Purchased or Sold
(Individual item)]]&gt;0,Tbl_Calculator[[#This Row],[Weight of Cotton Fibre
(Kg)]]=0),0,1)</f>
        <v>1</v>
      </c>
    </row>
    <row r="999" spans="2:16">
      <c r="B999" s="348"/>
      <c r="C999" s="348"/>
      <c r="D999" s="348"/>
      <c r="E999" s="348"/>
      <c r="F999" s="349">
        <f>IFERROR(INDEX(Tbl_ProductList[Product Weight (g)],MATCH(Tbl_Calculator[[#This Row],[Weight Lookup]],Tbl_ProductList[Product Weight Lookup],0)),0)</f>
        <v>0</v>
      </c>
      <c r="G999" s="350"/>
      <c r="H999" s="351"/>
      <c r="I999" s="352"/>
      <c r="J99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999" s="307" t="e">
        <f ca="1">INDEX(INDIRECT("Tbl_metadata[Category Table names]"),MATCH(Tbl_Calculator[[#This Row],[Business Area]],INDIRECT("Tbl_metadata[Types]",0)))</f>
        <v>#N/A</v>
      </c>
      <c r="L999" s="307" t="e">
        <f ca="1">INDEX(INDIRECT("Tbl_metadata[FabricType Table names]"),MATCH(Tbl_Calculator[[#This Row],[Business Area]],INDIRECT("Tbl_metadata[Types]",0)))</f>
        <v>#N/A</v>
      </c>
      <c r="M99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999" s="309">
        <f>IFERROR(INDEX(Tbl_AvgPercCotton[Average % Cotton],MATCH(Tbl_Calculator[[#This Row],[% Cotton in Blend
(Estimated Cotton %)]],Tbl_AvgPercCotton[Blends],0)),0)</f>
        <v>0</v>
      </c>
      <c r="O999" s="307" t="str">
        <f>CONCATENATE(Tbl_Calculator[[#This Row],[Product Category]],"|",Tbl_Calculator[[#This Row],[Product]])</f>
        <v>|</v>
      </c>
      <c r="P999" s="310">
        <f ca="1">IF(AND(Tbl_Calculator[[#This Row],[Number 
Purchased or Sold
(Individual item)]]&gt;0,Tbl_Calculator[[#This Row],[Weight of Cotton Fibre
(Kg)]]=0),0,1)</f>
        <v>1</v>
      </c>
    </row>
    <row r="1000" spans="2:16">
      <c r="B1000" s="343"/>
      <c r="C1000" s="343"/>
      <c r="D1000" s="343"/>
      <c r="E1000" s="343"/>
      <c r="F1000" s="344">
        <f>IFERROR(INDEX(Tbl_ProductList[Product Weight (g)],MATCH(Tbl_Calculator[[#This Row],[Weight Lookup]],Tbl_ProductList[Product Weight Lookup],0)),0)</f>
        <v>0</v>
      </c>
      <c r="G1000" s="345"/>
      <c r="H1000" s="346"/>
      <c r="I1000" s="347"/>
      <c r="J100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00" s="313" t="e">
        <f ca="1">INDEX(INDIRECT("Tbl_metadata[Category Table names]"),MATCH(Tbl_Calculator[[#This Row],[Business Area]],INDIRECT("Tbl_metadata[Types]",0)))</f>
        <v>#N/A</v>
      </c>
      <c r="L1000" s="313" t="e">
        <f ca="1">INDEX(INDIRECT("Tbl_metadata[FabricType Table names]"),MATCH(Tbl_Calculator[[#This Row],[Business Area]],INDIRECT("Tbl_metadata[Types]",0)))</f>
        <v>#N/A</v>
      </c>
      <c r="M1000" s="314">
        <f ca="1">IFERROR(INDEX(INDIRECT(Tbl_Calculator[[#This Row],[Table Name2 (Hidden)]]&amp;"[Lint Conversion Factor]"), MATCH(Tbl_Calculator[[#This Row],[Product Fabric Construction]],INDIRECT(Tbl_Calculator[[#This Row],[Table Name2 (Hidden)]]&amp;"[Product Fabric Type]"),0))*Tbl_Calculator[[#This Row],[Product weight
(grams)]]/1000,0)</f>
        <v>0</v>
      </c>
      <c r="N1000" s="315">
        <f>IFERROR(INDEX(Tbl_AvgPercCotton[Average % Cotton],MATCH(Tbl_Calculator[[#This Row],[% Cotton in Blend
(Estimated Cotton %)]],Tbl_AvgPercCotton[Blends],0)),0)</f>
        <v>0</v>
      </c>
      <c r="O1000" s="313" t="str">
        <f>CONCATENATE(Tbl_Calculator[[#This Row],[Product Category]],"|",Tbl_Calculator[[#This Row],[Product]])</f>
        <v>|</v>
      </c>
      <c r="P1000" s="316">
        <f ca="1">IF(AND(Tbl_Calculator[[#This Row],[Number 
Purchased or Sold
(Individual item)]]&gt;0,Tbl_Calculator[[#This Row],[Weight of Cotton Fibre
(Kg)]]=0),0,1)</f>
        <v>1</v>
      </c>
    </row>
    <row r="1001" spans="2:16">
      <c r="B1001" s="348"/>
      <c r="C1001" s="348"/>
      <c r="D1001" s="348"/>
      <c r="E1001" s="348"/>
      <c r="F1001" s="349">
        <f>IFERROR(INDEX(Tbl_ProductList[Product Weight (g)],MATCH(Tbl_Calculator[[#This Row],[Weight Lookup]],Tbl_ProductList[Product Weight Lookup],0)),0)</f>
        <v>0</v>
      </c>
      <c r="G1001" s="350"/>
      <c r="H1001" s="351"/>
      <c r="I1001" s="352"/>
      <c r="J100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01" s="307" t="e">
        <f ca="1">INDEX(INDIRECT("Tbl_metadata[Category Table names]"),MATCH(Tbl_Calculator[[#This Row],[Business Area]],INDIRECT("Tbl_metadata[Types]",0)))</f>
        <v>#N/A</v>
      </c>
      <c r="L1001" s="307" t="e">
        <f ca="1">INDEX(INDIRECT("Tbl_metadata[FabricType Table names]"),MATCH(Tbl_Calculator[[#This Row],[Business Area]],INDIRECT("Tbl_metadata[Types]",0)))</f>
        <v>#N/A</v>
      </c>
      <c r="M100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001" s="309">
        <f>IFERROR(INDEX(Tbl_AvgPercCotton[Average % Cotton],MATCH(Tbl_Calculator[[#This Row],[% Cotton in Blend
(Estimated Cotton %)]],Tbl_AvgPercCotton[Blends],0)),0)</f>
        <v>0</v>
      </c>
      <c r="O1001" s="307" t="str">
        <f>CONCATENATE(Tbl_Calculator[[#This Row],[Product Category]],"|",Tbl_Calculator[[#This Row],[Product]])</f>
        <v>|</v>
      </c>
      <c r="P1001" s="310">
        <f ca="1">IF(AND(Tbl_Calculator[[#This Row],[Number 
Purchased or Sold
(Individual item)]]&gt;0,Tbl_Calculator[[#This Row],[Weight of Cotton Fibre
(Kg)]]=0),0,1)</f>
        <v>1</v>
      </c>
    </row>
    <row r="1002" spans="2:16">
      <c r="B1002" s="343"/>
      <c r="C1002" s="343"/>
      <c r="D1002" s="343"/>
      <c r="E1002" s="343"/>
      <c r="F1002" s="344">
        <f>IFERROR(INDEX(Tbl_ProductList[Product Weight (g)],MATCH(Tbl_Calculator[[#This Row],[Weight Lookup]],Tbl_ProductList[Product Weight Lookup],0)),0)</f>
        <v>0</v>
      </c>
      <c r="G1002" s="345"/>
      <c r="H1002" s="346"/>
      <c r="I1002" s="347"/>
      <c r="J100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02" s="313" t="e">
        <f ca="1">INDEX(INDIRECT("Tbl_metadata[Category Table names]"),MATCH(Tbl_Calculator[[#This Row],[Business Area]],INDIRECT("Tbl_metadata[Types]",0)))</f>
        <v>#N/A</v>
      </c>
      <c r="L1002" s="313" t="e">
        <f ca="1">INDEX(INDIRECT("Tbl_metadata[FabricType Table names]"),MATCH(Tbl_Calculator[[#This Row],[Business Area]],INDIRECT("Tbl_metadata[Types]",0)))</f>
        <v>#N/A</v>
      </c>
      <c r="M1002" s="314">
        <f ca="1">IFERROR(INDEX(INDIRECT(Tbl_Calculator[[#This Row],[Table Name2 (Hidden)]]&amp;"[Lint Conversion Factor]"), MATCH(Tbl_Calculator[[#This Row],[Product Fabric Construction]],INDIRECT(Tbl_Calculator[[#This Row],[Table Name2 (Hidden)]]&amp;"[Product Fabric Type]"),0))*Tbl_Calculator[[#This Row],[Product weight
(grams)]]/1000,0)</f>
        <v>0</v>
      </c>
      <c r="N1002" s="315">
        <f>IFERROR(INDEX(Tbl_AvgPercCotton[Average % Cotton],MATCH(Tbl_Calculator[[#This Row],[% Cotton in Blend
(Estimated Cotton %)]],Tbl_AvgPercCotton[Blends],0)),0)</f>
        <v>0</v>
      </c>
      <c r="O1002" s="313" t="str">
        <f>CONCATENATE(Tbl_Calculator[[#This Row],[Product Category]],"|",Tbl_Calculator[[#This Row],[Product]])</f>
        <v>|</v>
      </c>
      <c r="P1002" s="316">
        <f ca="1">IF(AND(Tbl_Calculator[[#This Row],[Number 
Purchased or Sold
(Individual item)]]&gt;0,Tbl_Calculator[[#This Row],[Weight of Cotton Fibre
(Kg)]]=0),0,1)</f>
        <v>1</v>
      </c>
    </row>
    <row r="1003" spans="2:16">
      <c r="B1003" s="348"/>
      <c r="C1003" s="348"/>
      <c r="D1003" s="348"/>
      <c r="E1003" s="348"/>
      <c r="F1003" s="349">
        <f>IFERROR(INDEX(Tbl_ProductList[Product Weight (g)],MATCH(Tbl_Calculator[[#This Row],[Weight Lookup]],Tbl_ProductList[Product Weight Lookup],0)),0)</f>
        <v>0</v>
      </c>
      <c r="G1003" s="350"/>
      <c r="H1003" s="351"/>
      <c r="I1003" s="352"/>
      <c r="J100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03" s="307" t="e">
        <f ca="1">INDEX(INDIRECT("Tbl_metadata[Category Table names]"),MATCH(Tbl_Calculator[[#This Row],[Business Area]],INDIRECT("Tbl_metadata[Types]",0)))</f>
        <v>#N/A</v>
      </c>
      <c r="L1003" s="307" t="e">
        <f ca="1">INDEX(INDIRECT("Tbl_metadata[FabricType Table names]"),MATCH(Tbl_Calculator[[#This Row],[Business Area]],INDIRECT("Tbl_metadata[Types]",0)))</f>
        <v>#N/A</v>
      </c>
      <c r="M100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003" s="309">
        <f>IFERROR(INDEX(Tbl_AvgPercCotton[Average % Cotton],MATCH(Tbl_Calculator[[#This Row],[% Cotton in Blend
(Estimated Cotton %)]],Tbl_AvgPercCotton[Blends],0)),0)</f>
        <v>0</v>
      </c>
      <c r="O1003" s="307" t="str">
        <f>CONCATENATE(Tbl_Calculator[[#This Row],[Product Category]],"|",Tbl_Calculator[[#This Row],[Product]])</f>
        <v>|</v>
      </c>
      <c r="P1003" s="310">
        <f ca="1">IF(AND(Tbl_Calculator[[#This Row],[Number 
Purchased or Sold
(Individual item)]]&gt;0,Tbl_Calculator[[#This Row],[Weight of Cotton Fibre
(Kg)]]=0),0,1)</f>
        <v>1</v>
      </c>
    </row>
    <row r="1004" spans="2:16">
      <c r="B1004" s="343"/>
      <c r="C1004" s="343"/>
      <c r="D1004" s="343"/>
      <c r="E1004" s="343"/>
      <c r="F1004" s="344">
        <f>IFERROR(INDEX(Tbl_ProductList[Product Weight (g)],MATCH(Tbl_Calculator[[#This Row],[Weight Lookup]],Tbl_ProductList[Product Weight Lookup],0)),0)</f>
        <v>0</v>
      </c>
      <c r="G1004" s="345"/>
      <c r="H1004" s="346"/>
      <c r="I1004" s="347"/>
      <c r="J100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04" s="313" t="e">
        <f ca="1">INDEX(INDIRECT("Tbl_metadata[Category Table names]"),MATCH(Tbl_Calculator[[#This Row],[Business Area]],INDIRECT("Tbl_metadata[Types]",0)))</f>
        <v>#N/A</v>
      </c>
      <c r="L1004" s="313" t="e">
        <f ca="1">INDEX(INDIRECT("Tbl_metadata[FabricType Table names]"),MATCH(Tbl_Calculator[[#This Row],[Business Area]],INDIRECT("Tbl_metadata[Types]",0)))</f>
        <v>#N/A</v>
      </c>
      <c r="M1004" s="314">
        <f ca="1">IFERROR(INDEX(INDIRECT(Tbl_Calculator[[#This Row],[Table Name2 (Hidden)]]&amp;"[Lint Conversion Factor]"), MATCH(Tbl_Calculator[[#This Row],[Product Fabric Construction]],INDIRECT(Tbl_Calculator[[#This Row],[Table Name2 (Hidden)]]&amp;"[Product Fabric Type]"),0))*Tbl_Calculator[[#This Row],[Product weight
(grams)]]/1000,0)</f>
        <v>0</v>
      </c>
      <c r="N1004" s="315">
        <f>IFERROR(INDEX(Tbl_AvgPercCotton[Average % Cotton],MATCH(Tbl_Calculator[[#This Row],[% Cotton in Blend
(Estimated Cotton %)]],Tbl_AvgPercCotton[Blends],0)),0)</f>
        <v>0</v>
      </c>
      <c r="O1004" s="313" t="str">
        <f>CONCATENATE(Tbl_Calculator[[#This Row],[Product Category]],"|",Tbl_Calculator[[#This Row],[Product]])</f>
        <v>|</v>
      </c>
      <c r="P1004" s="316">
        <f ca="1">IF(AND(Tbl_Calculator[[#This Row],[Number 
Purchased or Sold
(Individual item)]]&gt;0,Tbl_Calculator[[#This Row],[Weight of Cotton Fibre
(Kg)]]=0),0,1)</f>
        <v>1</v>
      </c>
    </row>
    <row r="1005" spans="2:16">
      <c r="B1005" s="348"/>
      <c r="C1005" s="348"/>
      <c r="D1005" s="348"/>
      <c r="E1005" s="348"/>
      <c r="F1005" s="349">
        <f>IFERROR(INDEX(Tbl_ProductList[Product Weight (g)],MATCH(Tbl_Calculator[[#This Row],[Weight Lookup]],Tbl_ProductList[Product Weight Lookup],0)),0)</f>
        <v>0</v>
      </c>
      <c r="G1005" s="350"/>
      <c r="H1005" s="351"/>
      <c r="I1005" s="352"/>
      <c r="J100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05" s="307" t="e">
        <f ca="1">INDEX(INDIRECT("Tbl_metadata[Category Table names]"),MATCH(Tbl_Calculator[[#This Row],[Business Area]],INDIRECT("Tbl_metadata[Types]",0)))</f>
        <v>#N/A</v>
      </c>
      <c r="L1005" s="307" t="e">
        <f ca="1">INDEX(INDIRECT("Tbl_metadata[FabricType Table names]"),MATCH(Tbl_Calculator[[#This Row],[Business Area]],INDIRECT("Tbl_metadata[Types]",0)))</f>
        <v>#N/A</v>
      </c>
      <c r="M100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005" s="309">
        <f>IFERROR(INDEX(Tbl_AvgPercCotton[Average % Cotton],MATCH(Tbl_Calculator[[#This Row],[% Cotton in Blend
(Estimated Cotton %)]],Tbl_AvgPercCotton[Blends],0)),0)</f>
        <v>0</v>
      </c>
      <c r="O1005" s="307" t="str">
        <f>CONCATENATE(Tbl_Calculator[[#This Row],[Product Category]],"|",Tbl_Calculator[[#This Row],[Product]])</f>
        <v>|</v>
      </c>
      <c r="P1005" s="310">
        <f ca="1">IF(AND(Tbl_Calculator[[#This Row],[Number 
Purchased or Sold
(Individual item)]]&gt;0,Tbl_Calculator[[#This Row],[Weight of Cotton Fibre
(Kg)]]=0),0,1)</f>
        <v>1</v>
      </c>
    </row>
    <row r="1006" spans="2:16">
      <c r="B1006" s="343"/>
      <c r="C1006" s="343"/>
      <c r="D1006" s="343"/>
      <c r="E1006" s="343"/>
      <c r="F1006" s="344">
        <f>IFERROR(INDEX(Tbl_ProductList[Product Weight (g)],MATCH(Tbl_Calculator[[#This Row],[Weight Lookup]],Tbl_ProductList[Product Weight Lookup],0)),0)</f>
        <v>0</v>
      </c>
      <c r="G1006" s="345"/>
      <c r="H1006" s="346"/>
      <c r="I1006" s="347"/>
      <c r="J100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06" s="313" t="e">
        <f ca="1">INDEX(INDIRECT("Tbl_metadata[Category Table names]"),MATCH(Tbl_Calculator[[#This Row],[Business Area]],INDIRECT("Tbl_metadata[Types]",0)))</f>
        <v>#N/A</v>
      </c>
      <c r="L1006" s="313" t="e">
        <f ca="1">INDEX(INDIRECT("Tbl_metadata[FabricType Table names]"),MATCH(Tbl_Calculator[[#This Row],[Business Area]],INDIRECT("Tbl_metadata[Types]",0)))</f>
        <v>#N/A</v>
      </c>
      <c r="M1006" s="314">
        <f ca="1">IFERROR(INDEX(INDIRECT(Tbl_Calculator[[#This Row],[Table Name2 (Hidden)]]&amp;"[Lint Conversion Factor]"), MATCH(Tbl_Calculator[[#This Row],[Product Fabric Construction]],INDIRECT(Tbl_Calculator[[#This Row],[Table Name2 (Hidden)]]&amp;"[Product Fabric Type]"),0))*Tbl_Calculator[[#This Row],[Product weight
(grams)]]/1000,0)</f>
        <v>0</v>
      </c>
      <c r="N1006" s="315">
        <f>IFERROR(INDEX(Tbl_AvgPercCotton[Average % Cotton],MATCH(Tbl_Calculator[[#This Row],[% Cotton in Blend
(Estimated Cotton %)]],Tbl_AvgPercCotton[Blends],0)),0)</f>
        <v>0</v>
      </c>
      <c r="O1006" s="313" t="str">
        <f>CONCATENATE(Tbl_Calculator[[#This Row],[Product Category]],"|",Tbl_Calculator[[#This Row],[Product]])</f>
        <v>|</v>
      </c>
      <c r="P1006" s="316">
        <f ca="1">IF(AND(Tbl_Calculator[[#This Row],[Number 
Purchased or Sold
(Individual item)]]&gt;0,Tbl_Calculator[[#This Row],[Weight of Cotton Fibre
(Kg)]]=0),0,1)</f>
        <v>1</v>
      </c>
    </row>
    <row r="1007" spans="2:16">
      <c r="B1007" s="348"/>
      <c r="C1007" s="348"/>
      <c r="D1007" s="348"/>
      <c r="E1007" s="348"/>
      <c r="F1007" s="349">
        <f>IFERROR(INDEX(Tbl_ProductList[Product Weight (g)],MATCH(Tbl_Calculator[[#This Row],[Weight Lookup]],Tbl_ProductList[Product Weight Lookup],0)),0)</f>
        <v>0</v>
      </c>
      <c r="G1007" s="350"/>
      <c r="H1007" s="351"/>
      <c r="I1007" s="352"/>
      <c r="J100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07" s="307" t="e">
        <f ca="1">INDEX(INDIRECT("Tbl_metadata[Category Table names]"),MATCH(Tbl_Calculator[[#This Row],[Business Area]],INDIRECT("Tbl_metadata[Types]",0)))</f>
        <v>#N/A</v>
      </c>
      <c r="L1007" s="307" t="e">
        <f ca="1">INDEX(INDIRECT("Tbl_metadata[FabricType Table names]"),MATCH(Tbl_Calculator[[#This Row],[Business Area]],INDIRECT("Tbl_metadata[Types]",0)))</f>
        <v>#N/A</v>
      </c>
      <c r="M100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007" s="309">
        <f>IFERROR(INDEX(Tbl_AvgPercCotton[Average % Cotton],MATCH(Tbl_Calculator[[#This Row],[% Cotton in Blend
(Estimated Cotton %)]],Tbl_AvgPercCotton[Blends],0)),0)</f>
        <v>0</v>
      </c>
      <c r="O1007" s="307" t="str">
        <f>CONCATENATE(Tbl_Calculator[[#This Row],[Product Category]],"|",Tbl_Calculator[[#This Row],[Product]])</f>
        <v>|</v>
      </c>
      <c r="P1007" s="310">
        <f ca="1">IF(AND(Tbl_Calculator[[#This Row],[Number 
Purchased or Sold
(Individual item)]]&gt;0,Tbl_Calculator[[#This Row],[Weight of Cotton Fibre
(Kg)]]=0),0,1)</f>
        <v>1</v>
      </c>
    </row>
    <row r="1008" spans="2:16">
      <c r="B1008" s="343"/>
      <c r="C1008" s="343"/>
      <c r="D1008" s="343"/>
      <c r="E1008" s="343"/>
      <c r="F1008" s="344">
        <f>IFERROR(INDEX(Tbl_ProductList[Product Weight (g)],MATCH(Tbl_Calculator[[#This Row],[Weight Lookup]],Tbl_ProductList[Product Weight Lookup],0)),0)</f>
        <v>0</v>
      </c>
      <c r="G1008" s="345"/>
      <c r="H1008" s="346"/>
      <c r="I1008" s="347"/>
      <c r="J100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08" s="313" t="e">
        <f ca="1">INDEX(INDIRECT("Tbl_metadata[Category Table names]"),MATCH(Tbl_Calculator[[#This Row],[Business Area]],INDIRECT("Tbl_metadata[Types]",0)))</f>
        <v>#N/A</v>
      </c>
      <c r="L1008" s="313" t="e">
        <f ca="1">INDEX(INDIRECT("Tbl_metadata[FabricType Table names]"),MATCH(Tbl_Calculator[[#This Row],[Business Area]],INDIRECT("Tbl_metadata[Types]",0)))</f>
        <v>#N/A</v>
      </c>
      <c r="M1008" s="314">
        <f ca="1">IFERROR(INDEX(INDIRECT(Tbl_Calculator[[#This Row],[Table Name2 (Hidden)]]&amp;"[Lint Conversion Factor]"), MATCH(Tbl_Calculator[[#This Row],[Product Fabric Construction]],INDIRECT(Tbl_Calculator[[#This Row],[Table Name2 (Hidden)]]&amp;"[Product Fabric Type]"),0))*Tbl_Calculator[[#This Row],[Product weight
(grams)]]/1000,0)</f>
        <v>0</v>
      </c>
      <c r="N1008" s="315">
        <f>IFERROR(INDEX(Tbl_AvgPercCotton[Average % Cotton],MATCH(Tbl_Calculator[[#This Row],[% Cotton in Blend
(Estimated Cotton %)]],Tbl_AvgPercCotton[Blends],0)),0)</f>
        <v>0</v>
      </c>
      <c r="O1008" s="313" t="str">
        <f>CONCATENATE(Tbl_Calculator[[#This Row],[Product Category]],"|",Tbl_Calculator[[#This Row],[Product]])</f>
        <v>|</v>
      </c>
      <c r="P1008" s="316">
        <f ca="1">IF(AND(Tbl_Calculator[[#This Row],[Number 
Purchased or Sold
(Individual item)]]&gt;0,Tbl_Calculator[[#This Row],[Weight of Cotton Fibre
(Kg)]]=0),0,1)</f>
        <v>1</v>
      </c>
    </row>
    <row r="1009" spans="2:16">
      <c r="B1009" s="348"/>
      <c r="C1009" s="348"/>
      <c r="D1009" s="348"/>
      <c r="E1009" s="348"/>
      <c r="F1009" s="349">
        <f>IFERROR(INDEX(Tbl_ProductList[Product Weight (g)],MATCH(Tbl_Calculator[[#This Row],[Weight Lookup]],Tbl_ProductList[Product Weight Lookup],0)),0)</f>
        <v>0</v>
      </c>
      <c r="G1009" s="350"/>
      <c r="H1009" s="351"/>
      <c r="I1009" s="352"/>
      <c r="J100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09" s="307" t="e">
        <f ca="1">INDEX(INDIRECT("Tbl_metadata[Category Table names]"),MATCH(Tbl_Calculator[[#This Row],[Business Area]],INDIRECT("Tbl_metadata[Types]",0)))</f>
        <v>#N/A</v>
      </c>
      <c r="L1009" s="307" t="e">
        <f ca="1">INDEX(INDIRECT("Tbl_metadata[FabricType Table names]"),MATCH(Tbl_Calculator[[#This Row],[Business Area]],INDIRECT("Tbl_metadata[Types]",0)))</f>
        <v>#N/A</v>
      </c>
      <c r="M100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009" s="309">
        <f>IFERROR(INDEX(Tbl_AvgPercCotton[Average % Cotton],MATCH(Tbl_Calculator[[#This Row],[% Cotton in Blend
(Estimated Cotton %)]],Tbl_AvgPercCotton[Blends],0)),0)</f>
        <v>0</v>
      </c>
      <c r="O1009" s="307" t="str">
        <f>CONCATENATE(Tbl_Calculator[[#This Row],[Product Category]],"|",Tbl_Calculator[[#This Row],[Product]])</f>
        <v>|</v>
      </c>
      <c r="P1009" s="310">
        <f ca="1">IF(AND(Tbl_Calculator[[#This Row],[Number 
Purchased or Sold
(Individual item)]]&gt;0,Tbl_Calculator[[#This Row],[Weight of Cotton Fibre
(Kg)]]=0),0,1)</f>
        <v>1</v>
      </c>
    </row>
    <row r="1010" spans="2:16">
      <c r="B1010" s="343"/>
      <c r="C1010" s="343"/>
      <c r="D1010" s="343"/>
      <c r="E1010" s="343"/>
      <c r="F1010" s="344">
        <f>IFERROR(INDEX(Tbl_ProductList[Product Weight (g)],MATCH(Tbl_Calculator[[#This Row],[Weight Lookup]],Tbl_ProductList[Product Weight Lookup],0)),0)</f>
        <v>0</v>
      </c>
      <c r="G1010" s="345"/>
      <c r="H1010" s="346"/>
      <c r="I1010" s="347"/>
      <c r="J101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10" s="313" t="e">
        <f ca="1">INDEX(INDIRECT("Tbl_metadata[Category Table names]"),MATCH(Tbl_Calculator[[#This Row],[Business Area]],INDIRECT("Tbl_metadata[Types]",0)))</f>
        <v>#N/A</v>
      </c>
      <c r="L1010" s="313" t="e">
        <f ca="1">INDEX(INDIRECT("Tbl_metadata[FabricType Table names]"),MATCH(Tbl_Calculator[[#This Row],[Business Area]],INDIRECT("Tbl_metadata[Types]",0)))</f>
        <v>#N/A</v>
      </c>
      <c r="M1010" s="314">
        <f ca="1">IFERROR(INDEX(INDIRECT(Tbl_Calculator[[#This Row],[Table Name2 (Hidden)]]&amp;"[Lint Conversion Factor]"), MATCH(Tbl_Calculator[[#This Row],[Product Fabric Construction]],INDIRECT(Tbl_Calculator[[#This Row],[Table Name2 (Hidden)]]&amp;"[Product Fabric Type]"),0))*Tbl_Calculator[[#This Row],[Product weight
(grams)]]/1000,0)</f>
        <v>0</v>
      </c>
      <c r="N1010" s="315">
        <f>IFERROR(INDEX(Tbl_AvgPercCotton[Average % Cotton],MATCH(Tbl_Calculator[[#This Row],[% Cotton in Blend
(Estimated Cotton %)]],Tbl_AvgPercCotton[Blends],0)),0)</f>
        <v>0</v>
      </c>
      <c r="O1010" s="313" t="str">
        <f>CONCATENATE(Tbl_Calculator[[#This Row],[Product Category]],"|",Tbl_Calculator[[#This Row],[Product]])</f>
        <v>|</v>
      </c>
      <c r="P1010" s="316">
        <f ca="1">IF(AND(Tbl_Calculator[[#This Row],[Number 
Purchased or Sold
(Individual item)]]&gt;0,Tbl_Calculator[[#This Row],[Weight of Cotton Fibre
(Kg)]]=0),0,1)</f>
        <v>1</v>
      </c>
    </row>
    <row r="1011" spans="2:16">
      <c r="B1011" s="348"/>
      <c r="C1011" s="348"/>
      <c r="D1011" s="348"/>
      <c r="E1011" s="348"/>
      <c r="F1011" s="349">
        <f>IFERROR(INDEX(Tbl_ProductList[Product Weight (g)],MATCH(Tbl_Calculator[[#This Row],[Weight Lookup]],Tbl_ProductList[Product Weight Lookup],0)),0)</f>
        <v>0</v>
      </c>
      <c r="G1011" s="350"/>
      <c r="H1011" s="351"/>
      <c r="I1011" s="352"/>
      <c r="J101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11" s="307" t="e">
        <f ca="1">INDEX(INDIRECT("Tbl_metadata[Category Table names]"),MATCH(Tbl_Calculator[[#This Row],[Business Area]],INDIRECT("Tbl_metadata[Types]",0)))</f>
        <v>#N/A</v>
      </c>
      <c r="L1011" s="307" t="e">
        <f ca="1">INDEX(INDIRECT("Tbl_metadata[FabricType Table names]"),MATCH(Tbl_Calculator[[#This Row],[Business Area]],INDIRECT("Tbl_metadata[Types]",0)))</f>
        <v>#N/A</v>
      </c>
      <c r="M101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011" s="309">
        <f>IFERROR(INDEX(Tbl_AvgPercCotton[Average % Cotton],MATCH(Tbl_Calculator[[#This Row],[% Cotton in Blend
(Estimated Cotton %)]],Tbl_AvgPercCotton[Blends],0)),0)</f>
        <v>0</v>
      </c>
      <c r="O1011" s="307" t="str">
        <f>CONCATENATE(Tbl_Calculator[[#This Row],[Product Category]],"|",Tbl_Calculator[[#This Row],[Product]])</f>
        <v>|</v>
      </c>
      <c r="P1011" s="310">
        <f ca="1">IF(AND(Tbl_Calculator[[#This Row],[Number 
Purchased or Sold
(Individual item)]]&gt;0,Tbl_Calculator[[#This Row],[Weight of Cotton Fibre
(Kg)]]=0),0,1)</f>
        <v>1</v>
      </c>
    </row>
    <row r="1012" spans="2:16">
      <c r="B1012" s="343"/>
      <c r="C1012" s="343"/>
      <c r="D1012" s="343"/>
      <c r="E1012" s="343"/>
      <c r="F1012" s="344">
        <f>IFERROR(INDEX(Tbl_ProductList[Product Weight (g)],MATCH(Tbl_Calculator[[#This Row],[Weight Lookup]],Tbl_ProductList[Product Weight Lookup],0)),0)</f>
        <v>0</v>
      </c>
      <c r="G1012" s="345"/>
      <c r="H1012" s="346"/>
      <c r="I1012" s="347"/>
      <c r="J101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12" s="313" t="e">
        <f ca="1">INDEX(INDIRECT("Tbl_metadata[Category Table names]"),MATCH(Tbl_Calculator[[#This Row],[Business Area]],INDIRECT("Tbl_metadata[Types]",0)))</f>
        <v>#N/A</v>
      </c>
      <c r="L1012" s="313" t="e">
        <f ca="1">INDEX(INDIRECT("Tbl_metadata[FabricType Table names]"),MATCH(Tbl_Calculator[[#This Row],[Business Area]],INDIRECT("Tbl_metadata[Types]",0)))</f>
        <v>#N/A</v>
      </c>
      <c r="M1012" s="314">
        <f ca="1">IFERROR(INDEX(INDIRECT(Tbl_Calculator[[#This Row],[Table Name2 (Hidden)]]&amp;"[Lint Conversion Factor]"), MATCH(Tbl_Calculator[[#This Row],[Product Fabric Construction]],INDIRECT(Tbl_Calculator[[#This Row],[Table Name2 (Hidden)]]&amp;"[Product Fabric Type]"),0))*Tbl_Calculator[[#This Row],[Product weight
(grams)]]/1000,0)</f>
        <v>0</v>
      </c>
      <c r="N1012" s="315">
        <f>IFERROR(INDEX(Tbl_AvgPercCotton[Average % Cotton],MATCH(Tbl_Calculator[[#This Row],[% Cotton in Blend
(Estimated Cotton %)]],Tbl_AvgPercCotton[Blends],0)),0)</f>
        <v>0</v>
      </c>
      <c r="O1012" s="313" t="str">
        <f>CONCATENATE(Tbl_Calculator[[#This Row],[Product Category]],"|",Tbl_Calculator[[#This Row],[Product]])</f>
        <v>|</v>
      </c>
      <c r="P1012" s="316">
        <f ca="1">IF(AND(Tbl_Calculator[[#This Row],[Number 
Purchased or Sold
(Individual item)]]&gt;0,Tbl_Calculator[[#This Row],[Weight of Cotton Fibre
(Kg)]]=0),0,1)</f>
        <v>1</v>
      </c>
    </row>
    <row r="1013" spans="2:16">
      <c r="B1013" s="348"/>
      <c r="C1013" s="348"/>
      <c r="D1013" s="348"/>
      <c r="E1013" s="348"/>
      <c r="F1013" s="349">
        <f>IFERROR(INDEX(Tbl_ProductList[Product Weight (g)],MATCH(Tbl_Calculator[[#This Row],[Weight Lookup]],Tbl_ProductList[Product Weight Lookup],0)),0)</f>
        <v>0</v>
      </c>
      <c r="G1013" s="350"/>
      <c r="H1013" s="351"/>
      <c r="I1013" s="352"/>
      <c r="J101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13" s="307" t="e">
        <f ca="1">INDEX(INDIRECT("Tbl_metadata[Category Table names]"),MATCH(Tbl_Calculator[[#This Row],[Business Area]],INDIRECT("Tbl_metadata[Types]",0)))</f>
        <v>#N/A</v>
      </c>
      <c r="L1013" s="307" t="e">
        <f ca="1">INDEX(INDIRECT("Tbl_metadata[FabricType Table names]"),MATCH(Tbl_Calculator[[#This Row],[Business Area]],INDIRECT("Tbl_metadata[Types]",0)))</f>
        <v>#N/A</v>
      </c>
      <c r="M101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013" s="309">
        <f>IFERROR(INDEX(Tbl_AvgPercCotton[Average % Cotton],MATCH(Tbl_Calculator[[#This Row],[% Cotton in Blend
(Estimated Cotton %)]],Tbl_AvgPercCotton[Blends],0)),0)</f>
        <v>0</v>
      </c>
      <c r="O1013" s="307" t="str">
        <f>CONCATENATE(Tbl_Calculator[[#This Row],[Product Category]],"|",Tbl_Calculator[[#This Row],[Product]])</f>
        <v>|</v>
      </c>
      <c r="P1013" s="310">
        <f ca="1">IF(AND(Tbl_Calculator[[#This Row],[Number 
Purchased or Sold
(Individual item)]]&gt;0,Tbl_Calculator[[#This Row],[Weight of Cotton Fibre
(Kg)]]=0),0,1)</f>
        <v>1</v>
      </c>
    </row>
    <row r="1014" spans="2:16">
      <c r="B1014" s="343"/>
      <c r="C1014" s="343"/>
      <c r="D1014" s="343"/>
      <c r="E1014" s="343"/>
      <c r="F1014" s="344">
        <f>IFERROR(INDEX(Tbl_ProductList[Product Weight (g)],MATCH(Tbl_Calculator[[#This Row],[Weight Lookup]],Tbl_ProductList[Product Weight Lookup],0)),0)</f>
        <v>0</v>
      </c>
      <c r="G1014" s="345"/>
      <c r="H1014" s="346"/>
      <c r="I1014" s="347"/>
      <c r="J101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14" s="313" t="e">
        <f ca="1">INDEX(INDIRECT("Tbl_metadata[Category Table names]"),MATCH(Tbl_Calculator[[#This Row],[Business Area]],INDIRECT("Tbl_metadata[Types]",0)))</f>
        <v>#N/A</v>
      </c>
      <c r="L1014" s="313" t="e">
        <f ca="1">INDEX(INDIRECT("Tbl_metadata[FabricType Table names]"),MATCH(Tbl_Calculator[[#This Row],[Business Area]],INDIRECT("Tbl_metadata[Types]",0)))</f>
        <v>#N/A</v>
      </c>
      <c r="M1014" s="314">
        <f ca="1">IFERROR(INDEX(INDIRECT(Tbl_Calculator[[#This Row],[Table Name2 (Hidden)]]&amp;"[Lint Conversion Factor]"), MATCH(Tbl_Calculator[[#This Row],[Product Fabric Construction]],INDIRECT(Tbl_Calculator[[#This Row],[Table Name2 (Hidden)]]&amp;"[Product Fabric Type]"),0))*Tbl_Calculator[[#This Row],[Product weight
(grams)]]/1000,0)</f>
        <v>0</v>
      </c>
      <c r="N1014" s="315">
        <f>IFERROR(INDEX(Tbl_AvgPercCotton[Average % Cotton],MATCH(Tbl_Calculator[[#This Row],[% Cotton in Blend
(Estimated Cotton %)]],Tbl_AvgPercCotton[Blends],0)),0)</f>
        <v>0</v>
      </c>
      <c r="O1014" s="313" t="str">
        <f>CONCATENATE(Tbl_Calculator[[#This Row],[Product Category]],"|",Tbl_Calculator[[#This Row],[Product]])</f>
        <v>|</v>
      </c>
      <c r="P1014" s="316">
        <f ca="1">IF(AND(Tbl_Calculator[[#This Row],[Number 
Purchased or Sold
(Individual item)]]&gt;0,Tbl_Calculator[[#This Row],[Weight of Cotton Fibre
(Kg)]]=0),0,1)</f>
        <v>1</v>
      </c>
    </row>
    <row r="1015" spans="2:16">
      <c r="B1015" s="348"/>
      <c r="C1015" s="348"/>
      <c r="D1015" s="348"/>
      <c r="E1015" s="348"/>
      <c r="F1015" s="349">
        <f>IFERROR(INDEX(Tbl_ProductList[Product Weight (g)],MATCH(Tbl_Calculator[[#This Row],[Weight Lookup]],Tbl_ProductList[Product Weight Lookup],0)),0)</f>
        <v>0</v>
      </c>
      <c r="G1015" s="350"/>
      <c r="H1015" s="351"/>
      <c r="I1015" s="352"/>
      <c r="J101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15" s="307" t="e">
        <f ca="1">INDEX(INDIRECT("Tbl_metadata[Category Table names]"),MATCH(Tbl_Calculator[[#This Row],[Business Area]],INDIRECT("Tbl_metadata[Types]",0)))</f>
        <v>#N/A</v>
      </c>
      <c r="L1015" s="307" t="e">
        <f ca="1">INDEX(INDIRECT("Tbl_metadata[FabricType Table names]"),MATCH(Tbl_Calculator[[#This Row],[Business Area]],INDIRECT("Tbl_metadata[Types]",0)))</f>
        <v>#N/A</v>
      </c>
      <c r="M101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015" s="309">
        <f>IFERROR(INDEX(Tbl_AvgPercCotton[Average % Cotton],MATCH(Tbl_Calculator[[#This Row],[% Cotton in Blend
(Estimated Cotton %)]],Tbl_AvgPercCotton[Blends],0)),0)</f>
        <v>0</v>
      </c>
      <c r="O1015" s="307" t="str">
        <f>CONCATENATE(Tbl_Calculator[[#This Row],[Product Category]],"|",Tbl_Calculator[[#This Row],[Product]])</f>
        <v>|</v>
      </c>
      <c r="P1015" s="310">
        <f ca="1">IF(AND(Tbl_Calculator[[#This Row],[Number 
Purchased or Sold
(Individual item)]]&gt;0,Tbl_Calculator[[#This Row],[Weight of Cotton Fibre
(Kg)]]=0),0,1)</f>
        <v>1</v>
      </c>
    </row>
    <row r="1016" spans="2:16">
      <c r="B1016" s="343"/>
      <c r="C1016" s="343"/>
      <c r="D1016" s="343"/>
      <c r="E1016" s="343"/>
      <c r="F1016" s="344">
        <f>IFERROR(INDEX(Tbl_ProductList[Product Weight (g)],MATCH(Tbl_Calculator[[#This Row],[Weight Lookup]],Tbl_ProductList[Product Weight Lookup],0)),0)</f>
        <v>0</v>
      </c>
      <c r="G1016" s="345"/>
      <c r="H1016" s="346"/>
      <c r="I1016" s="347"/>
      <c r="J101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16" s="313" t="e">
        <f ca="1">INDEX(INDIRECT("Tbl_metadata[Category Table names]"),MATCH(Tbl_Calculator[[#This Row],[Business Area]],INDIRECT("Tbl_metadata[Types]",0)))</f>
        <v>#N/A</v>
      </c>
      <c r="L1016" s="313" t="e">
        <f ca="1">INDEX(INDIRECT("Tbl_metadata[FabricType Table names]"),MATCH(Tbl_Calculator[[#This Row],[Business Area]],INDIRECT("Tbl_metadata[Types]",0)))</f>
        <v>#N/A</v>
      </c>
      <c r="M1016" s="314">
        <f ca="1">IFERROR(INDEX(INDIRECT(Tbl_Calculator[[#This Row],[Table Name2 (Hidden)]]&amp;"[Lint Conversion Factor]"), MATCH(Tbl_Calculator[[#This Row],[Product Fabric Construction]],INDIRECT(Tbl_Calculator[[#This Row],[Table Name2 (Hidden)]]&amp;"[Product Fabric Type]"),0))*Tbl_Calculator[[#This Row],[Product weight
(grams)]]/1000,0)</f>
        <v>0</v>
      </c>
      <c r="N1016" s="315">
        <f>IFERROR(INDEX(Tbl_AvgPercCotton[Average % Cotton],MATCH(Tbl_Calculator[[#This Row],[% Cotton in Blend
(Estimated Cotton %)]],Tbl_AvgPercCotton[Blends],0)),0)</f>
        <v>0</v>
      </c>
      <c r="O1016" s="313" t="str">
        <f>CONCATENATE(Tbl_Calculator[[#This Row],[Product Category]],"|",Tbl_Calculator[[#This Row],[Product]])</f>
        <v>|</v>
      </c>
      <c r="P1016" s="316">
        <f ca="1">IF(AND(Tbl_Calculator[[#This Row],[Number 
Purchased or Sold
(Individual item)]]&gt;0,Tbl_Calculator[[#This Row],[Weight of Cotton Fibre
(Kg)]]=0),0,1)</f>
        <v>1</v>
      </c>
    </row>
    <row r="1017" spans="2:16">
      <c r="B1017" s="348"/>
      <c r="C1017" s="348"/>
      <c r="D1017" s="348"/>
      <c r="E1017" s="348"/>
      <c r="F1017" s="349">
        <f>IFERROR(INDEX(Tbl_ProductList[Product Weight (g)],MATCH(Tbl_Calculator[[#This Row],[Weight Lookup]],Tbl_ProductList[Product Weight Lookup],0)),0)</f>
        <v>0</v>
      </c>
      <c r="G1017" s="350"/>
      <c r="H1017" s="351"/>
      <c r="I1017" s="352"/>
      <c r="J101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17" s="307" t="e">
        <f ca="1">INDEX(INDIRECT("Tbl_metadata[Category Table names]"),MATCH(Tbl_Calculator[[#This Row],[Business Area]],INDIRECT("Tbl_metadata[Types]",0)))</f>
        <v>#N/A</v>
      </c>
      <c r="L1017" s="307" t="e">
        <f ca="1">INDEX(INDIRECT("Tbl_metadata[FabricType Table names]"),MATCH(Tbl_Calculator[[#This Row],[Business Area]],INDIRECT("Tbl_metadata[Types]",0)))</f>
        <v>#N/A</v>
      </c>
      <c r="M101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017" s="309">
        <f>IFERROR(INDEX(Tbl_AvgPercCotton[Average % Cotton],MATCH(Tbl_Calculator[[#This Row],[% Cotton in Blend
(Estimated Cotton %)]],Tbl_AvgPercCotton[Blends],0)),0)</f>
        <v>0</v>
      </c>
      <c r="O1017" s="307" t="str">
        <f>CONCATENATE(Tbl_Calculator[[#This Row],[Product Category]],"|",Tbl_Calculator[[#This Row],[Product]])</f>
        <v>|</v>
      </c>
      <c r="P1017" s="310">
        <f ca="1">IF(AND(Tbl_Calculator[[#This Row],[Number 
Purchased or Sold
(Individual item)]]&gt;0,Tbl_Calculator[[#This Row],[Weight of Cotton Fibre
(Kg)]]=0),0,1)</f>
        <v>1</v>
      </c>
    </row>
    <row r="1018" spans="2:16">
      <c r="B1018" s="343"/>
      <c r="C1018" s="343"/>
      <c r="D1018" s="343"/>
      <c r="E1018" s="343"/>
      <c r="F1018" s="344">
        <f>IFERROR(INDEX(Tbl_ProductList[Product Weight (g)],MATCH(Tbl_Calculator[[#This Row],[Weight Lookup]],Tbl_ProductList[Product Weight Lookup],0)),0)</f>
        <v>0</v>
      </c>
      <c r="G1018" s="345"/>
      <c r="H1018" s="346"/>
      <c r="I1018" s="347"/>
      <c r="J101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18" s="313" t="e">
        <f ca="1">INDEX(INDIRECT("Tbl_metadata[Category Table names]"),MATCH(Tbl_Calculator[[#This Row],[Business Area]],INDIRECT("Tbl_metadata[Types]",0)))</f>
        <v>#N/A</v>
      </c>
      <c r="L1018" s="313" t="e">
        <f ca="1">INDEX(INDIRECT("Tbl_metadata[FabricType Table names]"),MATCH(Tbl_Calculator[[#This Row],[Business Area]],INDIRECT("Tbl_metadata[Types]",0)))</f>
        <v>#N/A</v>
      </c>
      <c r="M1018" s="314">
        <f ca="1">IFERROR(INDEX(INDIRECT(Tbl_Calculator[[#This Row],[Table Name2 (Hidden)]]&amp;"[Lint Conversion Factor]"), MATCH(Tbl_Calculator[[#This Row],[Product Fabric Construction]],INDIRECT(Tbl_Calculator[[#This Row],[Table Name2 (Hidden)]]&amp;"[Product Fabric Type]"),0))*Tbl_Calculator[[#This Row],[Product weight
(grams)]]/1000,0)</f>
        <v>0</v>
      </c>
      <c r="N1018" s="315">
        <f>IFERROR(INDEX(Tbl_AvgPercCotton[Average % Cotton],MATCH(Tbl_Calculator[[#This Row],[% Cotton in Blend
(Estimated Cotton %)]],Tbl_AvgPercCotton[Blends],0)),0)</f>
        <v>0</v>
      </c>
      <c r="O1018" s="313" t="str">
        <f>CONCATENATE(Tbl_Calculator[[#This Row],[Product Category]],"|",Tbl_Calculator[[#This Row],[Product]])</f>
        <v>|</v>
      </c>
      <c r="P1018" s="316">
        <f ca="1">IF(AND(Tbl_Calculator[[#This Row],[Number 
Purchased or Sold
(Individual item)]]&gt;0,Tbl_Calculator[[#This Row],[Weight of Cotton Fibre
(Kg)]]=0),0,1)</f>
        <v>1</v>
      </c>
    </row>
    <row r="1019" spans="2:16">
      <c r="B1019" s="348"/>
      <c r="C1019" s="348"/>
      <c r="D1019" s="348"/>
      <c r="E1019" s="348"/>
      <c r="F1019" s="349">
        <f>IFERROR(INDEX(Tbl_ProductList[Product Weight (g)],MATCH(Tbl_Calculator[[#This Row],[Weight Lookup]],Tbl_ProductList[Product Weight Lookup],0)),0)</f>
        <v>0</v>
      </c>
      <c r="G1019" s="350"/>
      <c r="H1019" s="351"/>
      <c r="I1019" s="352"/>
      <c r="J101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19" s="307" t="e">
        <f ca="1">INDEX(INDIRECT("Tbl_metadata[Category Table names]"),MATCH(Tbl_Calculator[[#This Row],[Business Area]],INDIRECT("Tbl_metadata[Types]",0)))</f>
        <v>#N/A</v>
      </c>
      <c r="L1019" s="307" t="e">
        <f ca="1">INDEX(INDIRECT("Tbl_metadata[FabricType Table names]"),MATCH(Tbl_Calculator[[#This Row],[Business Area]],INDIRECT("Tbl_metadata[Types]",0)))</f>
        <v>#N/A</v>
      </c>
      <c r="M101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019" s="309">
        <f>IFERROR(INDEX(Tbl_AvgPercCotton[Average % Cotton],MATCH(Tbl_Calculator[[#This Row],[% Cotton in Blend
(Estimated Cotton %)]],Tbl_AvgPercCotton[Blends],0)),0)</f>
        <v>0</v>
      </c>
      <c r="O1019" s="307" t="str">
        <f>CONCATENATE(Tbl_Calculator[[#This Row],[Product Category]],"|",Tbl_Calculator[[#This Row],[Product]])</f>
        <v>|</v>
      </c>
      <c r="P1019" s="310">
        <f ca="1">IF(AND(Tbl_Calculator[[#This Row],[Number 
Purchased or Sold
(Individual item)]]&gt;0,Tbl_Calculator[[#This Row],[Weight of Cotton Fibre
(Kg)]]=0),0,1)</f>
        <v>1</v>
      </c>
    </row>
    <row r="1020" spans="2:16">
      <c r="B1020" s="343"/>
      <c r="C1020" s="343"/>
      <c r="D1020" s="343"/>
      <c r="E1020" s="343"/>
      <c r="F1020" s="344">
        <f>IFERROR(INDEX(Tbl_ProductList[Product Weight (g)],MATCH(Tbl_Calculator[[#This Row],[Weight Lookup]],Tbl_ProductList[Product Weight Lookup],0)),0)</f>
        <v>0</v>
      </c>
      <c r="G1020" s="345"/>
      <c r="H1020" s="346"/>
      <c r="I1020" s="347"/>
      <c r="J102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20" s="313" t="e">
        <f ca="1">INDEX(INDIRECT("Tbl_metadata[Category Table names]"),MATCH(Tbl_Calculator[[#This Row],[Business Area]],INDIRECT("Tbl_metadata[Types]",0)))</f>
        <v>#N/A</v>
      </c>
      <c r="L1020" s="313" t="e">
        <f ca="1">INDEX(INDIRECT("Tbl_metadata[FabricType Table names]"),MATCH(Tbl_Calculator[[#This Row],[Business Area]],INDIRECT("Tbl_metadata[Types]",0)))</f>
        <v>#N/A</v>
      </c>
      <c r="M1020" s="314">
        <f ca="1">IFERROR(INDEX(INDIRECT(Tbl_Calculator[[#This Row],[Table Name2 (Hidden)]]&amp;"[Lint Conversion Factor]"), MATCH(Tbl_Calculator[[#This Row],[Product Fabric Construction]],INDIRECT(Tbl_Calculator[[#This Row],[Table Name2 (Hidden)]]&amp;"[Product Fabric Type]"),0))*Tbl_Calculator[[#This Row],[Product weight
(grams)]]/1000,0)</f>
        <v>0</v>
      </c>
      <c r="N1020" s="315">
        <f>IFERROR(INDEX(Tbl_AvgPercCotton[Average % Cotton],MATCH(Tbl_Calculator[[#This Row],[% Cotton in Blend
(Estimated Cotton %)]],Tbl_AvgPercCotton[Blends],0)),0)</f>
        <v>0</v>
      </c>
      <c r="O1020" s="313" t="str">
        <f>CONCATENATE(Tbl_Calculator[[#This Row],[Product Category]],"|",Tbl_Calculator[[#This Row],[Product]])</f>
        <v>|</v>
      </c>
      <c r="P1020" s="316">
        <f ca="1">IF(AND(Tbl_Calculator[[#This Row],[Number 
Purchased or Sold
(Individual item)]]&gt;0,Tbl_Calculator[[#This Row],[Weight of Cotton Fibre
(Kg)]]=0),0,1)</f>
        <v>1</v>
      </c>
    </row>
    <row r="1021" spans="2:16">
      <c r="B1021" s="348"/>
      <c r="C1021" s="348"/>
      <c r="D1021" s="348"/>
      <c r="E1021" s="348"/>
      <c r="F1021" s="349">
        <f>IFERROR(INDEX(Tbl_ProductList[Product Weight (g)],MATCH(Tbl_Calculator[[#This Row],[Weight Lookup]],Tbl_ProductList[Product Weight Lookup],0)),0)</f>
        <v>0</v>
      </c>
      <c r="G1021" s="350"/>
      <c r="H1021" s="351"/>
      <c r="I1021" s="352"/>
      <c r="J102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21" s="307" t="e">
        <f ca="1">INDEX(INDIRECT("Tbl_metadata[Category Table names]"),MATCH(Tbl_Calculator[[#This Row],[Business Area]],INDIRECT("Tbl_metadata[Types]",0)))</f>
        <v>#N/A</v>
      </c>
      <c r="L1021" s="307" t="e">
        <f ca="1">INDEX(INDIRECT("Tbl_metadata[FabricType Table names]"),MATCH(Tbl_Calculator[[#This Row],[Business Area]],INDIRECT("Tbl_metadata[Types]",0)))</f>
        <v>#N/A</v>
      </c>
      <c r="M102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021" s="309">
        <f>IFERROR(INDEX(Tbl_AvgPercCotton[Average % Cotton],MATCH(Tbl_Calculator[[#This Row],[% Cotton in Blend
(Estimated Cotton %)]],Tbl_AvgPercCotton[Blends],0)),0)</f>
        <v>0</v>
      </c>
      <c r="O1021" s="307" t="str">
        <f>CONCATENATE(Tbl_Calculator[[#This Row],[Product Category]],"|",Tbl_Calculator[[#This Row],[Product]])</f>
        <v>|</v>
      </c>
      <c r="P1021" s="310">
        <f ca="1">IF(AND(Tbl_Calculator[[#This Row],[Number 
Purchased or Sold
(Individual item)]]&gt;0,Tbl_Calculator[[#This Row],[Weight of Cotton Fibre
(Kg)]]=0),0,1)</f>
        <v>1</v>
      </c>
    </row>
    <row r="1022" spans="2:16">
      <c r="B1022" s="343"/>
      <c r="C1022" s="343"/>
      <c r="D1022" s="343"/>
      <c r="E1022" s="343"/>
      <c r="F1022" s="344">
        <f>IFERROR(INDEX(Tbl_ProductList[Product Weight (g)],MATCH(Tbl_Calculator[[#This Row],[Weight Lookup]],Tbl_ProductList[Product Weight Lookup],0)),0)</f>
        <v>0</v>
      </c>
      <c r="G1022" s="345"/>
      <c r="H1022" s="346"/>
      <c r="I1022" s="347"/>
      <c r="J102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22" s="313" t="e">
        <f ca="1">INDEX(INDIRECT("Tbl_metadata[Category Table names]"),MATCH(Tbl_Calculator[[#This Row],[Business Area]],INDIRECT("Tbl_metadata[Types]",0)))</f>
        <v>#N/A</v>
      </c>
      <c r="L1022" s="313" t="e">
        <f ca="1">INDEX(INDIRECT("Tbl_metadata[FabricType Table names]"),MATCH(Tbl_Calculator[[#This Row],[Business Area]],INDIRECT("Tbl_metadata[Types]",0)))</f>
        <v>#N/A</v>
      </c>
      <c r="M1022" s="314">
        <f ca="1">IFERROR(INDEX(INDIRECT(Tbl_Calculator[[#This Row],[Table Name2 (Hidden)]]&amp;"[Lint Conversion Factor]"), MATCH(Tbl_Calculator[[#This Row],[Product Fabric Construction]],INDIRECT(Tbl_Calculator[[#This Row],[Table Name2 (Hidden)]]&amp;"[Product Fabric Type]"),0))*Tbl_Calculator[[#This Row],[Product weight
(grams)]]/1000,0)</f>
        <v>0</v>
      </c>
      <c r="N1022" s="315">
        <f>IFERROR(INDEX(Tbl_AvgPercCotton[Average % Cotton],MATCH(Tbl_Calculator[[#This Row],[% Cotton in Blend
(Estimated Cotton %)]],Tbl_AvgPercCotton[Blends],0)),0)</f>
        <v>0</v>
      </c>
      <c r="O1022" s="313" t="str">
        <f>CONCATENATE(Tbl_Calculator[[#This Row],[Product Category]],"|",Tbl_Calculator[[#This Row],[Product]])</f>
        <v>|</v>
      </c>
      <c r="P1022" s="316">
        <f ca="1">IF(AND(Tbl_Calculator[[#This Row],[Number 
Purchased or Sold
(Individual item)]]&gt;0,Tbl_Calculator[[#This Row],[Weight of Cotton Fibre
(Kg)]]=0),0,1)</f>
        <v>1</v>
      </c>
    </row>
    <row r="1023" spans="2:16">
      <c r="B1023" s="348"/>
      <c r="C1023" s="348"/>
      <c r="D1023" s="348"/>
      <c r="E1023" s="348"/>
      <c r="F1023" s="349">
        <f>IFERROR(INDEX(Tbl_ProductList[Product Weight (g)],MATCH(Tbl_Calculator[[#This Row],[Weight Lookup]],Tbl_ProductList[Product Weight Lookup],0)),0)</f>
        <v>0</v>
      </c>
      <c r="G1023" s="350"/>
      <c r="H1023" s="351"/>
      <c r="I1023" s="352"/>
      <c r="J102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23" s="307" t="e">
        <f ca="1">INDEX(INDIRECT("Tbl_metadata[Category Table names]"),MATCH(Tbl_Calculator[[#This Row],[Business Area]],INDIRECT("Tbl_metadata[Types]",0)))</f>
        <v>#N/A</v>
      </c>
      <c r="L1023" s="307" t="e">
        <f ca="1">INDEX(INDIRECT("Tbl_metadata[FabricType Table names]"),MATCH(Tbl_Calculator[[#This Row],[Business Area]],INDIRECT("Tbl_metadata[Types]",0)))</f>
        <v>#N/A</v>
      </c>
      <c r="M102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023" s="309">
        <f>IFERROR(INDEX(Tbl_AvgPercCotton[Average % Cotton],MATCH(Tbl_Calculator[[#This Row],[% Cotton in Blend
(Estimated Cotton %)]],Tbl_AvgPercCotton[Blends],0)),0)</f>
        <v>0</v>
      </c>
      <c r="O1023" s="307" t="str">
        <f>CONCATENATE(Tbl_Calculator[[#This Row],[Product Category]],"|",Tbl_Calculator[[#This Row],[Product]])</f>
        <v>|</v>
      </c>
      <c r="P1023" s="310">
        <f ca="1">IF(AND(Tbl_Calculator[[#This Row],[Number 
Purchased or Sold
(Individual item)]]&gt;0,Tbl_Calculator[[#This Row],[Weight of Cotton Fibre
(Kg)]]=0),0,1)</f>
        <v>1</v>
      </c>
    </row>
    <row r="1024" spans="2:16">
      <c r="B1024" s="343"/>
      <c r="C1024" s="343"/>
      <c r="D1024" s="343"/>
      <c r="E1024" s="343"/>
      <c r="F1024" s="344">
        <f>IFERROR(INDEX(Tbl_ProductList[Product Weight (g)],MATCH(Tbl_Calculator[[#This Row],[Weight Lookup]],Tbl_ProductList[Product Weight Lookup],0)),0)</f>
        <v>0</v>
      </c>
      <c r="G1024" s="345"/>
      <c r="H1024" s="346"/>
      <c r="I1024" s="347"/>
      <c r="J102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24" s="313" t="e">
        <f ca="1">INDEX(INDIRECT("Tbl_metadata[Category Table names]"),MATCH(Tbl_Calculator[[#This Row],[Business Area]],INDIRECT("Tbl_metadata[Types]",0)))</f>
        <v>#N/A</v>
      </c>
      <c r="L1024" s="313" t="e">
        <f ca="1">INDEX(INDIRECT("Tbl_metadata[FabricType Table names]"),MATCH(Tbl_Calculator[[#This Row],[Business Area]],INDIRECT("Tbl_metadata[Types]",0)))</f>
        <v>#N/A</v>
      </c>
      <c r="M1024" s="314">
        <f ca="1">IFERROR(INDEX(INDIRECT(Tbl_Calculator[[#This Row],[Table Name2 (Hidden)]]&amp;"[Lint Conversion Factor]"), MATCH(Tbl_Calculator[[#This Row],[Product Fabric Construction]],INDIRECT(Tbl_Calculator[[#This Row],[Table Name2 (Hidden)]]&amp;"[Product Fabric Type]"),0))*Tbl_Calculator[[#This Row],[Product weight
(grams)]]/1000,0)</f>
        <v>0</v>
      </c>
      <c r="N1024" s="315">
        <f>IFERROR(INDEX(Tbl_AvgPercCotton[Average % Cotton],MATCH(Tbl_Calculator[[#This Row],[% Cotton in Blend
(Estimated Cotton %)]],Tbl_AvgPercCotton[Blends],0)),0)</f>
        <v>0</v>
      </c>
      <c r="O1024" s="313" t="str">
        <f>CONCATENATE(Tbl_Calculator[[#This Row],[Product Category]],"|",Tbl_Calculator[[#This Row],[Product]])</f>
        <v>|</v>
      </c>
      <c r="P1024" s="316">
        <f ca="1">IF(AND(Tbl_Calculator[[#This Row],[Number 
Purchased or Sold
(Individual item)]]&gt;0,Tbl_Calculator[[#This Row],[Weight of Cotton Fibre
(Kg)]]=0),0,1)</f>
        <v>1</v>
      </c>
    </row>
    <row r="1025" spans="2:16">
      <c r="B1025" s="348"/>
      <c r="C1025" s="348"/>
      <c r="D1025" s="348"/>
      <c r="E1025" s="348"/>
      <c r="F1025" s="349">
        <f>IFERROR(INDEX(Tbl_ProductList[Product Weight (g)],MATCH(Tbl_Calculator[[#This Row],[Weight Lookup]],Tbl_ProductList[Product Weight Lookup],0)),0)</f>
        <v>0</v>
      </c>
      <c r="G1025" s="350"/>
      <c r="H1025" s="351"/>
      <c r="I1025" s="352"/>
      <c r="J1025"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25" s="307" t="e">
        <f ca="1">INDEX(INDIRECT("Tbl_metadata[Category Table names]"),MATCH(Tbl_Calculator[[#This Row],[Business Area]],INDIRECT("Tbl_metadata[Types]",0)))</f>
        <v>#N/A</v>
      </c>
      <c r="L1025" s="307" t="e">
        <f ca="1">INDEX(INDIRECT("Tbl_metadata[FabricType Table names]"),MATCH(Tbl_Calculator[[#This Row],[Business Area]],INDIRECT("Tbl_metadata[Types]",0)))</f>
        <v>#N/A</v>
      </c>
      <c r="M1025"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025" s="309">
        <f>IFERROR(INDEX(Tbl_AvgPercCotton[Average % Cotton],MATCH(Tbl_Calculator[[#This Row],[% Cotton in Blend
(Estimated Cotton %)]],Tbl_AvgPercCotton[Blends],0)),0)</f>
        <v>0</v>
      </c>
      <c r="O1025" s="307" t="str">
        <f>CONCATENATE(Tbl_Calculator[[#This Row],[Product Category]],"|",Tbl_Calculator[[#This Row],[Product]])</f>
        <v>|</v>
      </c>
      <c r="P1025" s="310">
        <f ca="1">IF(AND(Tbl_Calculator[[#This Row],[Number 
Purchased or Sold
(Individual item)]]&gt;0,Tbl_Calculator[[#This Row],[Weight of Cotton Fibre
(Kg)]]=0),0,1)</f>
        <v>1</v>
      </c>
    </row>
    <row r="1026" spans="2:16">
      <c r="B1026" s="343"/>
      <c r="C1026" s="343"/>
      <c r="D1026" s="343"/>
      <c r="E1026" s="343"/>
      <c r="F1026" s="344">
        <f>IFERROR(INDEX(Tbl_ProductList[Product Weight (g)],MATCH(Tbl_Calculator[[#This Row],[Weight Lookup]],Tbl_ProductList[Product Weight Lookup],0)),0)</f>
        <v>0</v>
      </c>
      <c r="G1026" s="345"/>
      <c r="H1026" s="346"/>
      <c r="I1026" s="347"/>
      <c r="J1026"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26" s="313" t="e">
        <f ca="1">INDEX(INDIRECT("Tbl_metadata[Category Table names]"),MATCH(Tbl_Calculator[[#This Row],[Business Area]],INDIRECT("Tbl_metadata[Types]",0)))</f>
        <v>#N/A</v>
      </c>
      <c r="L1026" s="313" t="e">
        <f ca="1">INDEX(INDIRECT("Tbl_metadata[FabricType Table names]"),MATCH(Tbl_Calculator[[#This Row],[Business Area]],INDIRECT("Tbl_metadata[Types]",0)))</f>
        <v>#N/A</v>
      </c>
      <c r="M1026" s="314">
        <f ca="1">IFERROR(INDEX(INDIRECT(Tbl_Calculator[[#This Row],[Table Name2 (Hidden)]]&amp;"[Lint Conversion Factor]"), MATCH(Tbl_Calculator[[#This Row],[Product Fabric Construction]],INDIRECT(Tbl_Calculator[[#This Row],[Table Name2 (Hidden)]]&amp;"[Product Fabric Type]"),0))*Tbl_Calculator[[#This Row],[Product weight
(grams)]]/1000,0)</f>
        <v>0</v>
      </c>
      <c r="N1026" s="315">
        <f>IFERROR(INDEX(Tbl_AvgPercCotton[Average % Cotton],MATCH(Tbl_Calculator[[#This Row],[% Cotton in Blend
(Estimated Cotton %)]],Tbl_AvgPercCotton[Blends],0)),0)</f>
        <v>0</v>
      </c>
      <c r="O1026" s="313" t="str">
        <f>CONCATENATE(Tbl_Calculator[[#This Row],[Product Category]],"|",Tbl_Calculator[[#This Row],[Product]])</f>
        <v>|</v>
      </c>
      <c r="P1026" s="316">
        <f ca="1">IF(AND(Tbl_Calculator[[#This Row],[Number 
Purchased or Sold
(Individual item)]]&gt;0,Tbl_Calculator[[#This Row],[Weight of Cotton Fibre
(Kg)]]=0),0,1)</f>
        <v>1</v>
      </c>
    </row>
    <row r="1027" spans="2:16">
      <c r="B1027" s="348"/>
      <c r="C1027" s="348"/>
      <c r="D1027" s="348"/>
      <c r="E1027" s="348"/>
      <c r="F1027" s="349">
        <f>IFERROR(INDEX(Tbl_ProductList[Product Weight (g)],MATCH(Tbl_Calculator[[#This Row],[Weight Lookup]],Tbl_ProductList[Product Weight Lookup],0)),0)</f>
        <v>0</v>
      </c>
      <c r="G1027" s="350"/>
      <c r="H1027" s="351"/>
      <c r="I1027" s="352"/>
      <c r="J1027"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27" s="307" t="e">
        <f ca="1">INDEX(INDIRECT("Tbl_metadata[Category Table names]"),MATCH(Tbl_Calculator[[#This Row],[Business Area]],INDIRECT("Tbl_metadata[Types]",0)))</f>
        <v>#N/A</v>
      </c>
      <c r="L1027" s="307" t="e">
        <f ca="1">INDEX(INDIRECT("Tbl_metadata[FabricType Table names]"),MATCH(Tbl_Calculator[[#This Row],[Business Area]],INDIRECT("Tbl_metadata[Types]",0)))</f>
        <v>#N/A</v>
      </c>
      <c r="M1027"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027" s="309">
        <f>IFERROR(INDEX(Tbl_AvgPercCotton[Average % Cotton],MATCH(Tbl_Calculator[[#This Row],[% Cotton in Blend
(Estimated Cotton %)]],Tbl_AvgPercCotton[Blends],0)),0)</f>
        <v>0</v>
      </c>
      <c r="O1027" s="307" t="str">
        <f>CONCATENATE(Tbl_Calculator[[#This Row],[Product Category]],"|",Tbl_Calculator[[#This Row],[Product]])</f>
        <v>|</v>
      </c>
      <c r="P1027" s="310">
        <f ca="1">IF(AND(Tbl_Calculator[[#This Row],[Number 
Purchased or Sold
(Individual item)]]&gt;0,Tbl_Calculator[[#This Row],[Weight of Cotton Fibre
(Kg)]]=0),0,1)</f>
        <v>1</v>
      </c>
    </row>
    <row r="1028" spans="2:16">
      <c r="B1028" s="343"/>
      <c r="C1028" s="343"/>
      <c r="D1028" s="343"/>
      <c r="E1028" s="343"/>
      <c r="F1028" s="344">
        <f>IFERROR(INDEX(Tbl_ProductList[Product Weight (g)],MATCH(Tbl_Calculator[[#This Row],[Weight Lookup]],Tbl_ProductList[Product Weight Lookup],0)),0)</f>
        <v>0</v>
      </c>
      <c r="G1028" s="345"/>
      <c r="H1028" s="346"/>
      <c r="I1028" s="347"/>
      <c r="J1028"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28" s="313" t="e">
        <f ca="1">INDEX(INDIRECT("Tbl_metadata[Category Table names]"),MATCH(Tbl_Calculator[[#This Row],[Business Area]],INDIRECT("Tbl_metadata[Types]",0)))</f>
        <v>#N/A</v>
      </c>
      <c r="L1028" s="313" t="e">
        <f ca="1">INDEX(INDIRECT("Tbl_metadata[FabricType Table names]"),MATCH(Tbl_Calculator[[#This Row],[Business Area]],INDIRECT("Tbl_metadata[Types]",0)))</f>
        <v>#N/A</v>
      </c>
      <c r="M1028" s="314">
        <f ca="1">IFERROR(INDEX(INDIRECT(Tbl_Calculator[[#This Row],[Table Name2 (Hidden)]]&amp;"[Lint Conversion Factor]"), MATCH(Tbl_Calculator[[#This Row],[Product Fabric Construction]],INDIRECT(Tbl_Calculator[[#This Row],[Table Name2 (Hidden)]]&amp;"[Product Fabric Type]"),0))*Tbl_Calculator[[#This Row],[Product weight
(grams)]]/1000,0)</f>
        <v>0</v>
      </c>
      <c r="N1028" s="315">
        <f>IFERROR(INDEX(Tbl_AvgPercCotton[Average % Cotton],MATCH(Tbl_Calculator[[#This Row],[% Cotton in Blend
(Estimated Cotton %)]],Tbl_AvgPercCotton[Blends],0)),0)</f>
        <v>0</v>
      </c>
      <c r="O1028" s="313" t="str">
        <f>CONCATENATE(Tbl_Calculator[[#This Row],[Product Category]],"|",Tbl_Calculator[[#This Row],[Product]])</f>
        <v>|</v>
      </c>
      <c r="P1028" s="316">
        <f ca="1">IF(AND(Tbl_Calculator[[#This Row],[Number 
Purchased or Sold
(Individual item)]]&gt;0,Tbl_Calculator[[#This Row],[Weight of Cotton Fibre
(Kg)]]=0),0,1)</f>
        <v>1</v>
      </c>
    </row>
    <row r="1029" spans="2:16">
      <c r="B1029" s="348"/>
      <c r="C1029" s="348"/>
      <c r="D1029" s="348"/>
      <c r="E1029" s="348"/>
      <c r="F1029" s="349">
        <f>IFERROR(INDEX(Tbl_ProductList[Product Weight (g)],MATCH(Tbl_Calculator[[#This Row],[Weight Lookup]],Tbl_ProductList[Product Weight Lookup],0)),0)</f>
        <v>0</v>
      </c>
      <c r="G1029" s="350"/>
      <c r="H1029" s="351"/>
      <c r="I1029" s="352"/>
      <c r="J1029"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29" s="307" t="e">
        <f ca="1">INDEX(INDIRECT("Tbl_metadata[Category Table names]"),MATCH(Tbl_Calculator[[#This Row],[Business Area]],INDIRECT("Tbl_metadata[Types]",0)))</f>
        <v>#N/A</v>
      </c>
      <c r="L1029" s="307" t="e">
        <f ca="1">INDEX(INDIRECT("Tbl_metadata[FabricType Table names]"),MATCH(Tbl_Calculator[[#This Row],[Business Area]],INDIRECT("Tbl_metadata[Types]",0)))</f>
        <v>#N/A</v>
      </c>
      <c r="M1029"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029" s="309">
        <f>IFERROR(INDEX(Tbl_AvgPercCotton[Average % Cotton],MATCH(Tbl_Calculator[[#This Row],[% Cotton in Blend
(Estimated Cotton %)]],Tbl_AvgPercCotton[Blends],0)),0)</f>
        <v>0</v>
      </c>
      <c r="O1029" s="307" t="str">
        <f>CONCATENATE(Tbl_Calculator[[#This Row],[Product Category]],"|",Tbl_Calculator[[#This Row],[Product]])</f>
        <v>|</v>
      </c>
      <c r="P1029" s="310">
        <f ca="1">IF(AND(Tbl_Calculator[[#This Row],[Number 
Purchased or Sold
(Individual item)]]&gt;0,Tbl_Calculator[[#This Row],[Weight of Cotton Fibre
(Kg)]]=0),0,1)</f>
        <v>1</v>
      </c>
    </row>
    <row r="1030" spans="2:16">
      <c r="B1030" s="343"/>
      <c r="C1030" s="343"/>
      <c r="D1030" s="343"/>
      <c r="E1030" s="343"/>
      <c r="F1030" s="344">
        <f>IFERROR(INDEX(Tbl_ProductList[Product Weight (g)],MATCH(Tbl_Calculator[[#This Row],[Weight Lookup]],Tbl_ProductList[Product Weight Lookup],0)),0)</f>
        <v>0</v>
      </c>
      <c r="G1030" s="345"/>
      <c r="H1030" s="346"/>
      <c r="I1030" s="347"/>
      <c r="J1030"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30" s="313" t="e">
        <f ca="1">INDEX(INDIRECT("Tbl_metadata[Category Table names]"),MATCH(Tbl_Calculator[[#This Row],[Business Area]],INDIRECT("Tbl_metadata[Types]",0)))</f>
        <v>#N/A</v>
      </c>
      <c r="L1030" s="313" t="e">
        <f ca="1">INDEX(INDIRECT("Tbl_metadata[FabricType Table names]"),MATCH(Tbl_Calculator[[#This Row],[Business Area]],INDIRECT("Tbl_metadata[Types]",0)))</f>
        <v>#N/A</v>
      </c>
      <c r="M1030" s="314">
        <f ca="1">IFERROR(INDEX(INDIRECT(Tbl_Calculator[[#This Row],[Table Name2 (Hidden)]]&amp;"[Lint Conversion Factor]"), MATCH(Tbl_Calculator[[#This Row],[Product Fabric Construction]],INDIRECT(Tbl_Calculator[[#This Row],[Table Name2 (Hidden)]]&amp;"[Product Fabric Type]"),0))*Tbl_Calculator[[#This Row],[Product weight
(grams)]]/1000,0)</f>
        <v>0</v>
      </c>
      <c r="N1030" s="315">
        <f>IFERROR(INDEX(Tbl_AvgPercCotton[Average % Cotton],MATCH(Tbl_Calculator[[#This Row],[% Cotton in Blend
(Estimated Cotton %)]],Tbl_AvgPercCotton[Blends],0)),0)</f>
        <v>0</v>
      </c>
      <c r="O1030" s="313" t="str">
        <f>CONCATENATE(Tbl_Calculator[[#This Row],[Product Category]],"|",Tbl_Calculator[[#This Row],[Product]])</f>
        <v>|</v>
      </c>
      <c r="P1030" s="316">
        <f ca="1">IF(AND(Tbl_Calculator[[#This Row],[Number 
Purchased or Sold
(Individual item)]]&gt;0,Tbl_Calculator[[#This Row],[Weight of Cotton Fibre
(Kg)]]=0),0,1)</f>
        <v>1</v>
      </c>
    </row>
    <row r="1031" spans="2:16">
      <c r="B1031" s="348"/>
      <c r="C1031" s="348"/>
      <c r="D1031" s="348"/>
      <c r="E1031" s="348"/>
      <c r="F1031" s="349">
        <f>IFERROR(INDEX(Tbl_ProductList[Product Weight (g)],MATCH(Tbl_Calculator[[#This Row],[Weight Lookup]],Tbl_ProductList[Product Weight Lookup],0)),0)</f>
        <v>0</v>
      </c>
      <c r="G1031" s="350"/>
      <c r="H1031" s="351"/>
      <c r="I1031" s="352"/>
      <c r="J1031"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31" s="307" t="e">
        <f ca="1">INDEX(INDIRECT("Tbl_metadata[Category Table names]"),MATCH(Tbl_Calculator[[#This Row],[Business Area]],INDIRECT("Tbl_metadata[Types]",0)))</f>
        <v>#N/A</v>
      </c>
      <c r="L1031" s="307" t="e">
        <f ca="1">INDEX(INDIRECT("Tbl_metadata[FabricType Table names]"),MATCH(Tbl_Calculator[[#This Row],[Business Area]],INDIRECT("Tbl_metadata[Types]",0)))</f>
        <v>#N/A</v>
      </c>
      <c r="M1031"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031" s="309">
        <f>IFERROR(INDEX(Tbl_AvgPercCotton[Average % Cotton],MATCH(Tbl_Calculator[[#This Row],[% Cotton in Blend
(Estimated Cotton %)]],Tbl_AvgPercCotton[Blends],0)),0)</f>
        <v>0</v>
      </c>
      <c r="O1031" s="307" t="str">
        <f>CONCATENATE(Tbl_Calculator[[#This Row],[Product Category]],"|",Tbl_Calculator[[#This Row],[Product]])</f>
        <v>|</v>
      </c>
      <c r="P1031" s="310">
        <f ca="1">IF(AND(Tbl_Calculator[[#This Row],[Number 
Purchased or Sold
(Individual item)]]&gt;0,Tbl_Calculator[[#This Row],[Weight of Cotton Fibre
(Kg)]]=0),0,1)</f>
        <v>1</v>
      </c>
    </row>
    <row r="1032" spans="2:16">
      <c r="B1032" s="343"/>
      <c r="C1032" s="343"/>
      <c r="D1032" s="343"/>
      <c r="E1032" s="343"/>
      <c r="F1032" s="344">
        <f>IFERROR(INDEX(Tbl_ProductList[Product Weight (g)],MATCH(Tbl_Calculator[[#This Row],[Weight Lookup]],Tbl_ProductList[Product Weight Lookup],0)),0)</f>
        <v>0</v>
      </c>
      <c r="G1032" s="345"/>
      <c r="H1032" s="346"/>
      <c r="I1032" s="347"/>
      <c r="J1032"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32" s="313" t="e">
        <f ca="1">INDEX(INDIRECT("Tbl_metadata[Category Table names]"),MATCH(Tbl_Calculator[[#This Row],[Business Area]],INDIRECT("Tbl_metadata[Types]",0)))</f>
        <v>#N/A</v>
      </c>
      <c r="L1032" s="313" t="e">
        <f ca="1">INDEX(INDIRECT("Tbl_metadata[FabricType Table names]"),MATCH(Tbl_Calculator[[#This Row],[Business Area]],INDIRECT("Tbl_metadata[Types]",0)))</f>
        <v>#N/A</v>
      </c>
      <c r="M1032" s="314">
        <f ca="1">IFERROR(INDEX(INDIRECT(Tbl_Calculator[[#This Row],[Table Name2 (Hidden)]]&amp;"[Lint Conversion Factor]"), MATCH(Tbl_Calculator[[#This Row],[Product Fabric Construction]],INDIRECT(Tbl_Calculator[[#This Row],[Table Name2 (Hidden)]]&amp;"[Product Fabric Type]"),0))*Tbl_Calculator[[#This Row],[Product weight
(grams)]]/1000,0)</f>
        <v>0</v>
      </c>
      <c r="N1032" s="315">
        <f>IFERROR(INDEX(Tbl_AvgPercCotton[Average % Cotton],MATCH(Tbl_Calculator[[#This Row],[% Cotton in Blend
(Estimated Cotton %)]],Tbl_AvgPercCotton[Blends],0)),0)</f>
        <v>0</v>
      </c>
      <c r="O1032" s="313" t="str">
        <f>CONCATENATE(Tbl_Calculator[[#This Row],[Product Category]],"|",Tbl_Calculator[[#This Row],[Product]])</f>
        <v>|</v>
      </c>
      <c r="P1032" s="316">
        <f ca="1">IF(AND(Tbl_Calculator[[#This Row],[Number 
Purchased or Sold
(Individual item)]]&gt;0,Tbl_Calculator[[#This Row],[Weight of Cotton Fibre
(Kg)]]=0),0,1)</f>
        <v>1</v>
      </c>
    </row>
    <row r="1033" spans="2:16">
      <c r="B1033" s="348"/>
      <c r="C1033" s="348"/>
      <c r="D1033" s="348"/>
      <c r="E1033" s="348"/>
      <c r="F1033" s="349">
        <f>IFERROR(INDEX(Tbl_ProductList[Product Weight (g)],MATCH(Tbl_Calculator[[#This Row],[Weight Lookup]],Tbl_ProductList[Product Weight Lookup],0)),0)</f>
        <v>0</v>
      </c>
      <c r="G1033" s="350"/>
      <c r="H1033" s="351"/>
      <c r="I1033" s="352"/>
      <c r="J1033" s="354">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33" s="307" t="e">
        <f ca="1">INDEX(INDIRECT("Tbl_metadata[Category Table names]"),MATCH(Tbl_Calculator[[#This Row],[Business Area]],INDIRECT("Tbl_metadata[Types]",0)))</f>
        <v>#N/A</v>
      </c>
      <c r="L1033" s="307" t="e">
        <f ca="1">INDEX(INDIRECT("Tbl_metadata[FabricType Table names]"),MATCH(Tbl_Calculator[[#This Row],[Business Area]],INDIRECT("Tbl_metadata[Types]",0)))</f>
        <v>#N/A</v>
      </c>
      <c r="M1033" s="308">
        <f ca="1">IFERROR(INDEX(INDIRECT(Tbl_Calculator[[#This Row],[Table Name2 (Hidden)]]&amp;"[Lint Conversion Factor]"), MATCH(Tbl_Calculator[[#This Row],[Product Fabric Construction]],INDIRECT(Tbl_Calculator[[#This Row],[Table Name2 (Hidden)]]&amp;"[Product Fabric Type]"),0))*Tbl_Calculator[[#This Row],[Product weight
(grams)]]/1000,0)</f>
        <v>0</v>
      </c>
      <c r="N1033" s="309">
        <f>IFERROR(INDEX(Tbl_AvgPercCotton[Average % Cotton],MATCH(Tbl_Calculator[[#This Row],[% Cotton in Blend
(Estimated Cotton %)]],Tbl_AvgPercCotton[Blends],0)),0)</f>
        <v>0</v>
      </c>
      <c r="O1033" s="307" t="str">
        <f>CONCATENATE(Tbl_Calculator[[#This Row],[Product Category]],"|",Tbl_Calculator[[#This Row],[Product]])</f>
        <v>|</v>
      </c>
      <c r="P1033" s="310">
        <f ca="1">IF(AND(Tbl_Calculator[[#This Row],[Number 
Purchased or Sold
(Individual item)]]&gt;0,Tbl_Calculator[[#This Row],[Weight of Cotton Fibre
(Kg)]]=0),0,1)</f>
        <v>1</v>
      </c>
    </row>
    <row r="1034" spans="2:16">
      <c r="B1034" s="343"/>
      <c r="C1034" s="343"/>
      <c r="D1034" s="343"/>
      <c r="E1034" s="343"/>
      <c r="F1034" s="344">
        <f>IFERROR(INDEX(Tbl_ProductList[Product Weight (g)],MATCH(Tbl_Calculator[[#This Row],[Weight Lookup]],Tbl_ProductList[Product Weight Lookup],0)),0)</f>
        <v>0</v>
      </c>
      <c r="G1034" s="345"/>
      <c r="H1034" s="346"/>
      <c r="I1034" s="347"/>
      <c r="J1034" s="353">
        <f ca="1">IF(Tbl_Calculator[[#This Row],[% Cotton In Blend
(Known Cotton %)]]="",Tbl_Calculator[[#This Row],[Rounding blend %
(Hidden)]],Tbl_Calculator[[#This Row],[% Cotton In Blend
(Known Cotton %)]])*Tbl_Calculator[[#This Row],[Product Cotton Fibre Equivalent (Kg) (Hidden)]]*Tbl_Calculator[[#This Row],[Number 
Purchased or Sold
(Individual item)]]</f>
        <v>0</v>
      </c>
      <c r="K1034" s="313" t="e">
        <f ca="1">INDEX(INDIRECT("Tbl_metadata[Category Table names]"),MATCH(Tbl_Calculator[[#This Row],[Business Area]],INDIRECT("Tbl_metadata[Types]",0)))</f>
        <v>#N/A</v>
      </c>
      <c r="L1034" s="313" t="e">
        <f ca="1">INDEX(INDIRECT("Tbl_metadata[FabricType Table names]"),MATCH(Tbl_Calculator[[#This Row],[Business Area]],INDIRECT("Tbl_metadata[Types]",0)))</f>
        <v>#N/A</v>
      </c>
      <c r="M1034" s="314">
        <f ca="1">IFERROR(INDEX(INDIRECT(Tbl_Calculator[[#This Row],[Table Name2 (Hidden)]]&amp;"[Lint Conversion Factor]"), MATCH(Tbl_Calculator[[#This Row],[Product Fabric Construction]],INDIRECT(Tbl_Calculator[[#This Row],[Table Name2 (Hidden)]]&amp;"[Product Fabric Type]"),0))*Tbl_Calculator[[#This Row],[Product weight
(grams)]]/1000,0)</f>
        <v>0</v>
      </c>
      <c r="N1034" s="315">
        <f>IFERROR(INDEX(Tbl_AvgPercCotton[Average % Cotton],MATCH(Tbl_Calculator[[#This Row],[% Cotton in Blend
(Estimated Cotton %)]],Tbl_AvgPercCotton[Blends],0)),0)</f>
        <v>0</v>
      </c>
      <c r="O1034" s="313" t="str">
        <f>CONCATENATE(Tbl_Calculator[[#This Row],[Product Category]],"|",Tbl_Calculator[[#This Row],[Product]])</f>
        <v>|</v>
      </c>
      <c r="P1034" s="316">
        <f ca="1">IF(AND(Tbl_Calculator[[#This Row],[Number 
Purchased or Sold
(Individual item)]]&gt;0,Tbl_Calculator[[#This Row],[Weight of Cotton Fibre
(Kg)]]=0),0,1)</f>
        <v>1</v>
      </c>
    </row>
  </sheetData>
  <sheetProtection selectLockedCells="1"/>
  <mergeCells count="13">
    <mergeCell ref="B21:J33"/>
    <mergeCell ref="G16:G17"/>
    <mergeCell ref="H16:H17"/>
    <mergeCell ref="C7:C8"/>
    <mergeCell ref="B10:B11"/>
    <mergeCell ref="D10:D11"/>
    <mergeCell ref="D13:D14"/>
    <mergeCell ref="B13:C14"/>
    <mergeCell ref="F10:G11"/>
    <mergeCell ref="F13:G14"/>
    <mergeCell ref="B7:B8"/>
    <mergeCell ref="H10:H11"/>
    <mergeCell ref="H13:H14"/>
  </mergeCells>
  <phoneticPr fontId="71" type="noConversion"/>
  <conditionalFormatting sqref="B36:P1034">
    <cfRule type="expression" dxfId="48" priority="3">
      <formula>$P36=0</formula>
    </cfRule>
  </conditionalFormatting>
  <dataValidations xWindow="1137" yWindow="938" count="7">
    <dataValidation type="custom" allowBlank="1" showInputMessage="1" showErrorMessage="1" promptTitle="Number Purchased or Sold" prompt="Multipack units count as multiple products. E.g. 5pk T-shirt = 5 units." sqref="I969:I1034 I36:I967" xr:uid="{00000000-0002-0000-0300-000008000000}">
      <formula1>ISNUMBER($I36)</formula1>
    </dataValidation>
    <dataValidation type="decimal" allowBlank="1" showInputMessage="1" showErrorMessage="1" errorTitle="Incorrect value" error="Please enter a value between 1% and 100%." promptTitle="Blend" prompt="Please enter a value between 1% and 100%" sqref="G36:G1034" xr:uid="{00000000-0002-0000-0300-000007000000}">
      <formula1>0.01</formula1>
      <formula2>1</formula2>
    </dataValidation>
    <dataValidation type="list" allowBlank="1" showInputMessage="1" showErrorMessage="1" promptTitle="Blend" prompt="Please select the % of cotton in the product from the list" sqref="H36:H1034" xr:uid="{00000000-0002-0000-0300-000006000000}">
      <formula1>IF($G36="",Ref_Blends,INDIRECT("fakename"))</formula1>
    </dataValidation>
    <dataValidation type="list" allowBlank="1" showInputMessage="1" showErrorMessage="1" sqref="E36:E1034" xr:uid="{00000000-0002-0000-0300-000002000000}">
      <formula1>INDIRECT($L36&amp;"[Product Fabric Type]")</formula1>
    </dataValidation>
    <dataValidation type="list" allowBlank="1" showInputMessage="1" showErrorMessage="1" sqref="B36:B1034" xr:uid="{00000000-0002-0000-0300-000003000000}">
      <formula1>IF(AND($C36="",$E36=""),INDIRECT("Tbl_metadata[Types]"),INDIRECT("fakename"))</formula1>
    </dataValidation>
    <dataValidation type="list" allowBlank="1" showInputMessage="1" sqref="C36:C1034" xr:uid="{00000000-0002-0000-0300-000004000000}">
      <formula1>IF($D36= "",INDIRECT(INDEX(INDIRECT("Tbl_metadata[Category Table names]"),MATCH($B36,INDIRECT("Tbl_metadata[Types]",0)))&amp; "[Category]"),INDIRECT("fakename"))</formula1>
    </dataValidation>
    <dataValidation type="list" allowBlank="1" showInputMessage="1" sqref="D36:D1034" xr:uid="{00000000-0002-0000-0300-000005000000}">
      <formula1>INDIRECT(INDEX(INDIRECT($K36&amp;"[Product List]"),MATCH($C36,INDIRECT($K36&amp;"[Category]"),0)))</formula1>
    </dataValidation>
  </dataValidations>
  <pageMargins left="0.7" right="0.7" top="0.75" bottom="0.75" header="0.3" footer="0.3"/>
  <pageSetup paperSize="9" orientation="portrait" r:id="rId1"/>
  <drawing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tabColor theme="0"/>
  </sheetPr>
  <dimension ref="B2"/>
  <sheetViews>
    <sheetView showGridLines="0" showRowColHeaders="0" workbookViewId="0">
      <selection activeCell="J5" sqref="J5"/>
    </sheetView>
  </sheetViews>
  <sheetFormatPr defaultRowHeight="14.45"/>
  <sheetData>
    <row r="2" spans="2:2">
      <c r="B2" s="166" t="s">
        <v>204</v>
      </c>
    </row>
  </sheetData>
  <sheetProtection selectLockedCells="1" selectUnlockedCells="1"/>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tabColor theme="0"/>
  </sheetPr>
  <dimension ref="A1:AM45"/>
  <sheetViews>
    <sheetView showGridLines="0" showRowColHeaders="0" showRuler="0" topLeftCell="A15" zoomScaleNormal="100" zoomScalePageLayoutView="110" workbookViewId="0">
      <selection activeCell="J5" sqref="J5"/>
    </sheetView>
  </sheetViews>
  <sheetFormatPr defaultColWidth="6.42578125" defaultRowHeight="14.1"/>
  <cols>
    <col min="1" max="1" width="4.42578125" style="131" customWidth="1"/>
    <col min="2" max="2" width="15.42578125" style="131" customWidth="1"/>
    <col min="3" max="3" width="19.42578125" style="131" customWidth="1"/>
    <col min="4" max="6" width="15.42578125" style="131" customWidth="1"/>
    <col min="7" max="16" width="6.42578125" style="131" customWidth="1"/>
    <col min="17" max="25" width="6.42578125" style="131"/>
    <col min="26" max="26" width="16.5703125" style="131" bestFit="1" customWidth="1"/>
    <col min="27" max="27" width="16.42578125" style="131" bestFit="1" customWidth="1"/>
    <col min="28" max="28" width="16.5703125" style="131" bestFit="1" customWidth="1"/>
    <col min="29" max="29" width="13.42578125" style="131" bestFit="1" customWidth="1"/>
    <col min="30" max="16384" width="6.42578125" style="131"/>
  </cols>
  <sheetData>
    <row r="1" spans="1:39" ht="16.5" customHeight="1"/>
    <row r="2" spans="1:39" ht="24.95">
      <c r="A2" s="37"/>
      <c r="B2" s="135"/>
      <c r="O2" s="191" t="s">
        <v>0</v>
      </c>
    </row>
    <row r="3" spans="1:39" ht="16.5" customHeight="1">
      <c r="A3" s="37"/>
      <c r="B3" s="136"/>
      <c r="C3" s="133"/>
      <c r="D3" s="133"/>
      <c r="E3" s="133"/>
      <c r="F3" s="133"/>
      <c r="O3" s="192" t="s">
        <v>24</v>
      </c>
    </row>
    <row r="4" spans="1:39" ht="16.5" customHeight="1">
      <c r="A4" s="37"/>
      <c r="B4" s="134"/>
      <c r="C4" s="129"/>
      <c r="D4" s="129"/>
      <c r="E4" s="129"/>
      <c r="F4" s="129"/>
    </row>
    <row r="5" spans="1:39">
      <c r="A5" s="37"/>
      <c r="B5" s="37"/>
    </row>
    <row r="6" spans="1:39" ht="16.5" customHeight="1">
      <c r="A6" s="37"/>
      <c r="B6" s="134" t="s">
        <v>205</v>
      </c>
    </row>
    <row r="7" spans="1:39" ht="14.25" customHeight="1">
      <c r="A7" s="37"/>
      <c r="B7" s="134"/>
      <c r="C7" s="134"/>
      <c r="D7" s="134"/>
      <c r="E7" s="134"/>
      <c r="F7" s="134"/>
      <c r="G7" s="134"/>
      <c r="H7" s="134"/>
      <c r="I7" s="134"/>
      <c r="J7" s="134"/>
      <c r="K7" s="134"/>
      <c r="L7" s="134"/>
      <c r="M7" s="134"/>
      <c r="N7" s="134"/>
      <c r="O7" s="134"/>
      <c r="P7" s="134"/>
      <c r="Q7" s="134"/>
      <c r="R7" s="134"/>
      <c r="S7" s="134"/>
      <c r="T7" s="134"/>
      <c r="U7" s="134"/>
      <c r="V7" s="134"/>
      <c r="W7" s="134"/>
      <c r="X7" s="137"/>
    </row>
    <row r="8" spans="1:39" ht="14.25" customHeight="1">
      <c r="A8" s="37"/>
      <c r="B8" s="358" t="s">
        <v>206</v>
      </c>
      <c r="C8" s="358"/>
      <c r="D8" s="358"/>
      <c r="E8" s="358"/>
      <c r="F8" s="358"/>
      <c r="G8" s="358"/>
      <c r="H8" s="358"/>
      <c r="I8" s="358"/>
      <c r="J8" s="358"/>
      <c r="K8" s="358"/>
      <c r="L8" s="358"/>
      <c r="M8" s="358"/>
      <c r="N8" s="358"/>
      <c r="O8" s="358"/>
      <c r="P8" s="134"/>
      <c r="Q8" s="134"/>
      <c r="R8" s="134"/>
      <c r="S8" s="134"/>
      <c r="T8" s="134"/>
      <c r="U8" s="134"/>
      <c r="V8" s="134"/>
      <c r="W8" s="134"/>
      <c r="X8" s="137"/>
    </row>
    <row r="9" spans="1:39" ht="16.5" customHeight="1">
      <c r="A9" s="37"/>
      <c r="B9" s="358"/>
      <c r="C9" s="358"/>
      <c r="D9" s="358"/>
      <c r="E9" s="358"/>
      <c r="F9" s="358"/>
      <c r="G9" s="358"/>
      <c r="H9" s="358"/>
      <c r="I9" s="358"/>
      <c r="J9" s="358"/>
      <c r="K9" s="358"/>
      <c r="L9" s="358"/>
      <c r="M9" s="358"/>
      <c r="N9" s="358"/>
      <c r="O9" s="358"/>
      <c r="P9" s="134"/>
      <c r="Q9" s="134"/>
      <c r="R9" s="134"/>
      <c r="S9" s="134"/>
      <c r="T9" s="134"/>
      <c r="U9" s="134"/>
      <c r="V9" s="134"/>
      <c r="W9" s="134"/>
      <c r="X9" s="137"/>
      <c r="Y9" s="134"/>
      <c r="Z9" s="134"/>
      <c r="AA9" s="134"/>
      <c r="AB9" s="134"/>
      <c r="AC9" s="134"/>
      <c r="AD9" s="134"/>
      <c r="AE9" s="134"/>
      <c r="AF9" s="134"/>
      <c r="AG9" s="134"/>
      <c r="AH9" s="134"/>
      <c r="AI9" s="134"/>
      <c r="AJ9" s="134"/>
      <c r="AK9" s="134"/>
      <c r="AL9" s="134"/>
      <c r="AM9" s="134"/>
    </row>
    <row r="10" spans="1:39" ht="16.5" customHeight="1">
      <c r="A10" s="37"/>
      <c r="B10" s="162"/>
      <c r="C10" s="139"/>
      <c r="D10" s="139"/>
      <c r="E10" s="139"/>
      <c r="F10" s="139"/>
      <c r="G10" s="139"/>
      <c r="H10" s="139"/>
      <c r="I10" s="139"/>
      <c r="J10" s="139"/>
      <c r="K10" s="139"/>
      <c r="L10" s="139"/>
      <c r="M10" s="139"/>
      <c r="N10" s="139"/>
      <c r="O10" s="139"/>
      <c r="P10" s="134"/>
      <c r="Q10" s="134"/>
      <c r="R10" s="134"/>
      <c r="S10" s="134"/>
      <c r="T10" s="134"/>
      <c r="U10" s="134"/>
      <c r="V10" s="134"/>
      <c r="W10" s="134"/>
      <c r="X10" s="137"/>
      <c r="Y10" s="134"/>
      <c r="Z10" s="134"/>
      <c r="AA10" s="134"/>
      <c r="AB10" s="134"/>
      <c r="AC10" s="134"/>
      <c r="AD10" s="134"/>
      <c r="AE10" s="134"/>
      <c r="AF10" s="134"/>
      <c r="AG10" s="134"/>
      <c r="AH10" s="134"/>
      <c r="AI10" s="134"/>
      <c r="AJ10" s="134"/>
      <c r="AK10" s="134"/>
      <c r="AL10" s="134"/>
      <c r="AM10" s="134"/>
    </row>
    <row r="11" spans="1:39" ht="16.5" customHeight="1">
      <c r="A11" s="37"/>
      <c r="B11" s="134" t="s">
        <v>207</v>
      </c>
      <c r="C11" s="139"/>
      <c r="D11" s="139"/>
      <c r="E11" s="139"/>
      <c r="F11" s="139"/>
      <c r="G11" s="139"/>
      <c r="H11" s="139"/>
      <c r="I11" s="139"/>
      <c r="J11" s="139"/>
      <c r="K11" s="139"/>
      <c r="L11" s="139"/>
      <c r="M11" s="139"/>
      <c r="N11" s="139"/>
      <c r="O11" s="139"/>
      <c r="P11" s="134"/>
      <c r="Q11" s="134"/>
      <c r="R11" s="134"/>
      <c r="S11" s="134"/>
      <c r="T11" s="134"/>
      <c r="U11" s="134"/>
      <c r="V11" s="134"/>
      <c r="W11" s="134"/>
      <c r="X11" s="137"/>
      <c r="Y11" s="134"/>
      <c r="Z11" s="134"/>
      <c r="AA11" s="134"/>
      <c r="AB11" s="134"/>
      <c r="AC11" s="134"/>
      <c r="AD11" s="134"/>
      <c r="AE11" s="134"/>
      <c r="AF11" s="134"/>
      <c r="AG11" s="134"/>
      <c r="AH11" s="134"/>
      <c r="AI11" s="134"/>
      <c r="AJ11" s="134"/>
      <c r="AK11" s="134"/>
      <c r="AL11" s="134"/>
      <c r="AM11" s="134"/>
    </row>
    <row r="12" spans="1:39" ht="16.5" customHeight="1">
      <c r="A12" s="37"/>
      <c r="B12" s="139"/>
      <c r="C12" s="139"/>
      <c r="D12" s="139"/>
      <c r="E12" s="139"/>
      <c r="F12" s="139"/>
      <c r="G12" s="139"/>
      <c r="H12" s="139"/>
      <c r="I12" s="139"/>
      <c r="J12" s="139"/>
      <c r="K12" s="139"/>
      <c r="L12" s="139"/>
      <c r="M12" s="139"/>
      <c r="N12" s="139"/>
      <c r="O12" s="139"/>
      <c r="P12" s="134"/>
      <c r="Q12" s="134"/>
      <c r="R12" s="134"/>
      <c r="S12" s="134"/>
      <c r="T12" s="134"/>
      <c r="U12" s="134"/>
      <c r="V12" s="134"/>
      <c r="W12" s="134"/>
      <c r="X12" s="137"/>
      <c r="Y12" s="134"/>
      <c r="Z12" s="134"/>
      <c r="AA12" s="134"/>
      <c r="AB12" s="134"/>
      <c r="AC12" s="134"/>
      <c r="AD12" s="134"/>
      <c r="AE12" s="134"/>
      <c r="AF12" s="134"/>
      <c r="AG12" s="134"/>
      <c r="AH12" s="134"/>
      <c r="AI12" s="134"/>
      <c r="AJ12" s="134"/>
      <c r="AK12" s="134"/>
      <c r="AL12" s="134"/>
      <c r="AM12" s="134"/>
    </row>
    <row r="13" spans="1:39" ht="27" customHeight="1" thickBot="1">
      <c r="A13" s="37"/>
      <c r="B13" s="203" t="s">
        <v>208</v>
      </c>
      <c r="C13" s="203" t="s">
        <v>209</v>
      </c>
      <c r="D13" s="203" t="s">
        <v>210</v>
      </c>
      <c r="E13" s="203" t="s">
        <v>211</v>
      </c>
      <c r="F13" s="203" t="s">
        <v>212</v>
      </c>
      <c r="G13" s="139"/>
      <c r="H13" s="139"/>
      <c r="I13" s="139"/>
      <c r="J13" s="139"/>
      <c r="K13" s="139"/>
      <c r="L13" s="139"/>
      <c r="M13" s="139"/>
      <c r="N13" s="139"/>
      <c r="O13" s="139"/>
      <c r="P13" s="134"/>
      <c r="Q13" s="134"/>
      <c r="R13" s="134"/>
      <c r="S13" s="134"/>
      <c r="T13" s="134"/>
      <c r="U13" s="134"/>
      <c r="V13" s="134"/>
      <c r="W13" s="134"/>
      <c r="X13" s="137"/>
      <c r="Y13" s="134"/>
      <c r="Z13" s="134"/>
      <c r="AA13" s="134"/>
      <c r="AB13" s="134"/>
      <c r="AC13" s="134"/>
      <c r="AD13" s="134"/>
      <c r="AE13" s="134"/>
      <c r="AF13" s="134"/>
      <c r="AG13" s="134"/>
      <c r="AH13" s="134"/>
      <c r="AI13" s="134"/>
      <c r="AJ13" s="134"/>
      <c r="AK13" s="134"/>
      <c r="AL13" s="134"/>
      <c r="AM13" s="134"/>
    </row>
    <row r="14" spans="1:39" ht="16.5" customHeight="1">
      <c r="A14" s="37"/>
      <c r="B14" s="164" t="s">
        <v>213</v>
      </c>
      <c r="C14" s="164" t="s">
        <v>214</v>
      </c>
      <c r="D14" s="164" t="s">
        <v>215</v>
      </c>
      <c r="E14" s="164" t="s">
        <v>215</v>
      </c>
      <c r="F14" s="164" t="s">
        <v>216</v>
      </c>
      <c r="G14" s="139"/>
      <c r="H14" s="139"/>
      <c r="I14" s="139"/>
      <c r="J14" s="139"/>
      <c r="K14" s="139"/>
      <c r="L14" s="139"/>
      <c r="M14" s="139"/>
      <c r="N14" s="139"/>
      <c r="O14" s="139"/>
      <c r="P14" s="134"/>
      <c r="Q14" s="134"/>
      <c r="R14" s="134"/>
      <c r="S14" s="134"/>
      <c r="T14" s="134"/>
      <c r="U14" s="134"/>
      <c r="V14" s="134"/>
      <c r="W14" s="134"/>
      <c r="X14" s="137"/>
      <c r="Y14" s="134"/>
      <c r="Z14" s="134"/>
      <c r="AA14" s="134"/>
      <c r="AB14" s="134"/>
      <c r="AC14" s="134"/>
      <c r="AD14" s="134"/>
      <c r="AE14" s="134"/>
      <c r="AF14" s="134"/>
      <c r="AG14" s="134"/>
      <c r="AH14" s="134"/>
      <c r="AI14" s="134"/>
      <c r="AJ14" s="134"/>
      <c r="AK14" s="134"/>
      <c r="AL14" s="134"/>
      <c r="AM14" s="134"/>
    </row>
    <row r="15" spans="1:39" ht="16.5" customHeight="1">
      <c r="A15" s="37"/>
      <c r="B15" s="163" t="s">
        <v>213</v>
      </c>
      <c r="C15" s="163" t="s">
        <v>217</v>
      </c>
      <c r="D15" s="163" t="s">
        <v>218</v>
      </c>
      <c r="E15" s="163" t="s">
        <v>218</v>
      </c>
      <c r="F15" s="163" t="s">
        <v>219</v>
      </c>
      <c r="G15" s="139"/>
      <c r="H15" s="139"/>
      <c r="I15" s="139"/>
      <c r="J15" s="139"/>
      <c r="K15" s="139"/>
      <c r="L15" s="139"/>
      <c r="M15" s="139"/>
      <c r="N15" s="139"/>
      <c r="O15" s="139"/>
      <c r="P15" s="134"/>
      <c r="Q15" s="134"/>
      <c r="R15" s="134"/>
      <c r="S15" s="134"/>
      <c r="T15" s="134"/>
      <c r="U15" s="134"/>
      <c r="V15" s="134"/>
      <c r="W15" s="134"/>
      <c r="X15" s="137"/>
      <c r="Y15" s="134"/>
      <c r="Z15" s="134"/>
      <c r="AA15" s="134"/>
      <c r="AB15" s="134"/>
      <c r="AC15" s="134"/>
      <c r="AD15" s="134"/>
      <c r="AE15" s="134"/>
      <c r="AF15" s="134"/>
      <c r="AG15" s="134"/>
      <c r="AH15" s="134"/>
      <c r="AI15" s="134"/>
      <c r="AJ15" s="134"/>
      <c r="AK15" s="134"/>
      <c r="AL15" s="134"/>
      <c r="AM15" s="134"/>
    </row>
    <row r="16" spans="1:39" ht="16.5" customHeight="1">
      <c r="A16" s="37"/>
      <c r="B16" s="164" t="s">
        <v>213</v>
      </c>
      <c r="C16" s="164" t="s">
        <v>220</v>
      </c>
      <c r="D16" s="164" t="s">
        <v>221</v>
      </c>
      <c r="E16" s="164" t="s">
        <v>221</v>
      </c>
      <c r="F16" s="164" t="s">
        <v>222</v>
      </c>
      <c r="G16" s="134"/>
      <c r="H16" s="134"/>
      <c r="I16" s="134"/>
      <c r="J16" s="134"/>
      <c r="K16" s="134"/>
      <c r="L16" s="134"/>
      <c r="M16" s="134"/>
      <c r="N16" s="134"/>
      <c r="O16" s="134"/>
      <c r="P16" s="134"/>
      <c r="Q16" s="134"/>
      <c r="R16" s="134"/>
      <c r="S16" s="134"/>
      <c r="T16" s="134"/>
      <c r="U16" s="134"/>
      <c r="V16" s="134"/>
      <c r="W16" s="134"/>
      <c r="X16" s="137"/>
      <c r="Y16" s="134"/>
      <c r="Z16" s="134"/>
      <c r="AA16" s="134"/>
      <c r="AB16" s="134"/>
      <c r="AC16" s="134"/>
      <c r="AD16" s="134"/>
      <c r="AE16" s="134"/>
      <c r="AF16" s="134"/>
      <c r="AG16" s="134"/>
      <c r="AH16" s="134"/>
      <c r="AI16" s="134"/>
      <c r="AJ16" s="134"/>
      <c r="AK16" s="134"/>
      <c r="AL16" s="134"/>
      <c r="AM16" s="134"/>
    </row>
    <row r="17" spans="1:39" ht="16.5" customHeight="1">
      <c r="A17" s="37"/>
      <c r="B17" s="163" t="s">
        <v>213</v>
      </c>
      <c r="C17" s="163" t="s">
        <v>223</v>
      </c>
      <c r="D17" s="163" t="s">
        <v>224</v>
      </c>
      <c r="E17" s="163" t="s">
        <v>224</v>
      </c>
      <c r="F17" s="163" t="s">
        <v>221</v>
      </c>
      <c r="G17" s="134"/>
      <c r="H17" s="134"/>
      <c r="I17" s="134"/>
      <c r="J17" s="134"/>
      <c r="K17" s="134"/>
      <c r="L17" s="134"/>
      <c r="M17" s="134"/>
      <c r="N17" s="134"/>
      <c r="O17" s="134"/>
      <c r="P17" s="134"/>
      <c r="Q17" s="134"/>
      <c r="R17" s="134"/>
      <c r="S17" s="134"/>
      <c r="T17" s="134"/>
      <c r="U17" s="134"/>
      <c r="V17" s="134"/>
      <c r="W17" s="134"/>
      <c r="X17" s="137"/>
      <c r="Y17" s="134"/>
      <c r="Z17" s="134"/>
      <c r="AA17" s="134"/>
      <c r="AB17" s="134"/>
      <c r="AC17" s="134"/>
      <c r="AD17" s="134"/>
      <c r="AE17" s="134"/>
      <c r="AF17" s="134"/>
      <c r="AG17" s="134"/>
      <c r="AH17" s="134"/>
      <c r="AI17" s="134"/>
      <c r="AJ17" s="134"/>
      <c r="AK17" s="134"/>
      <c r="AL17" s="134"/>
      <c r="AM17" s="134"/>
    </row>
    <row r="18" spans="1:39" ht="16.5" customHeight="1">
      <c r="A18" s="37"/>
      <c r="B18" s="164" t="s">
        <v>225</v>
      </c>
      <c r="C18" s="164" t="s">
        <v>226</v>
      </c>
      <c r="D18" s="164" t="s">
        <v>215</v>
      </c>
      <c r="E18" s="164" t="s">
        <v>215</v>
      </c>
      <c r="F18" s="164" t="s">
        <v>216</v>
      </c>
      <c r="G18" s="134"/>
      <c r="H18" s="134"/>
      <c r="I18" s="134"/>
      <c r="J18" s="134"/>
      <c r="K18" s="134"/>
      <c r="L18" s="134"/>
      <c r="M18" s="134"/>
      <c r="N18" s="134"/>
      <c r="O18" s="134"/>
      <c r="P18" s="134"/>
      <c r="Q18" s="134"/>
      <c r="R18" s="134"/>
      <c r="S18" s="134"/>
      <c r="T18" s="134"/>
      <c r="U18" s="134"/>
      <c r="V18" s="134"/>
      <c r="W18" s="134"/>
      <c r="X18" s="137"/>
      <c r="Y18" s="134"/>
      <c r="Z18" s="134"/>
      <c r="AA18" s="134"/>
      <c r="AB18" s="134"/>
      <c r="AC18" s="134"/>
      <c r="AD18" s="134"/>
      <c r="AE18" s="134"/>
      <c r="AF18" s="134"/>
      <c r="AG18" s="134"/>
      <c r="AH18" s="134"/>
      <c r="AI18" s="134"/>
      <c r="AJ18" s="134"/>
      <c r="AK18" s="134"/>
      <c r="AL18" s="134"/>
      <c r="AM18" s="134"/>
    </row>
    <row r="19" spans="1:39" ht="16.5" customHeight="1">
      <c r="A19" s="37"/>
      <c r="B19" s="163" t="s">
        <v>225</v>
      </c>
      <c r="C19" s="163" t="s">
        <v>227</v>
      </c>
      <c r="D19" s="163" t="s">
        <v>228</v>
      </c>
      <c r="E19" s="163" t="s">
        <v>229</v>
      </c>
      <c r="F19" s="163" t="s">
        <v>228</v>
      </c>
      <c r="G19" s="134"/>
      <c r="H19" s="134"/>
      <c r="I19" s="134"/>
      <c r="J19" s="134"/>
      <c r="K19" s="134"/>
      <c r="L19" s="134"/>
      <c r="M19" s="134"/>
      <c r="N19" s="134"/>
      <c r="O19" s="134"/>
      <c r="P19" s="134"/>
      <c r="Q19" s="134"/>
      <c r="R19" s="134"/>
      <c r="S19" s="134"/>
      <c r="T19" s="134"/>
      <c r="U19" s="134"/>
      <c r="V19" s="134"/>
      <c r="W19" s="134"/>
      <c r="X19" s="137"/>
      <c r="Y19" s="134"/>
      <c r="Z19" s="134"/>
      <c r="AA19" s="134"/>
      <c r="AB19" s="134"/>
      <c r="AC19" s="134"/>
      <c r="AD19" s="134"/>
      <c r="AE19" s="134"/>
      <c r="AF19" s="134"/>
      <c r="AG19" s="134"/>
      <c r="AH19" s="134"/>
      <c r="AI19" s="134"/>
      <c r="AJ19" s="134"/>
      <c r="AK19" s="134"/>
      <c r="AL19" s="134"/>
      <c r="AM19" s="134"/>
    </row>
    <row r="20" spans="1:39" ht="16.5" customHeight="1">
      <c r="A20" s="37"/>
      <c r="B20" s="164" t="s">
        <v>225</v>
      </c>
      <c r="C20" s="164" t="s">
        <v>230</v>
      </c>
      <c r="D20" s="164" t="s">
        <v>218</v>
      </c>
      <c r="E20" s="164" t="s">
        <v>228</v>
      </c>
      <c r="F20" s="164" t="s">
        <v>219</v>
      </c>
      <c r="G20" s="139"/>
      <c r="H20" s="139"/>
      <c r="I20" s="139"/>
      <c r="J20" s="139"/>
      <c r="K20" s="139"/>
      <c r="L20" s="139"/>
      <c r="M20" s="139"/>
      <c r="N20" s="139"/>
      <c r="O20" s="139"/>
      <c r="P20" s="134"/>
      <c r="Q20" s="134"/>
      <c r="R20" s="134"/>
      <c r="S20" s="134"/>
      <c r="T20" s="134"/>
      <c r="U20" s="134"/>
      <c r="V20" s="134"/>
      <c r="W20" s="134"/>
      <c r="X20" s="137"/>
      <c r="Y20" s="134"/>
      <c r="Z20" s="134"/>
      <c r="AA20" s="134"/>
      <c r="AB20" s="134"/>
      <c r="AC20" s="134"/>
      <c r="AD20" s="134"/>
      <c r="AE20" s="134"/>
      <c r="AF20" s="134"/>
      <c r="AG20" s="134"/>
      <c r="AH20" s="134"/>
      <c r="AI20" s="134"/>
      <c r="AJ20" s="134"/>
      <c r="AK20" s="134"/>
      <c r="AL20" s="134"/>
      <c r="AM20" s="134"/>
    </row>
    <row r="21" spans="1:39" ht="16.5" customHeight="1">
      <c r="A21" s="37"/>
      <c r="B21" s="163" t="s">
        <v>225</v>
      </c>
      <c r="C21" s="163" t="s">
        <v>231</v>
      </c>
      <c r="D21" s="163" t="s">
        <v>221</v>
      </c>
      <c r="E21" s="163" t="s">
        <v>221</v>
      </c>
      <c r="F21" s="163" t="s">
        <v>222</v>
      </c>
      <c r="G21" s="139"/>
      <c r="H21" s="139"/>
      <c r="I21" s="139"/>
      <c r="J21" s="139"/>
      <c r="K21" s="139"/>
      <c r="L21" s="139"/>
      <c r="M21" s="139"/>
      <c r="N21" s="139"/>
      <c r="O21" s="139"/>
      <c r="P21" s="134"/>
      <c r="Q21" s="134"/>
      <c r="R21" s="134"/>
      <c r="S21" s="134"/>
      <c r="T21" s="134"/>
      <c r="U21" s="134"/>
      <c r="V21" s="134"/>
      <c r="W21" s="134"/>
      <c r="X21" s="137"/>
      <c r="Y21" s="134"/>
      <c r="Z21" s="134"/>
      <c r="AA21" s="134"/>
      <c r="AB21" s="134"/>
      <c r="AC21" s="134"/>
      <c r="AD21" s="134"/>
      <c r="AE21" s="134"/>
      <c r="AF21" s="134"/>
      <c r="AG21" s="134"/>
      <c r="AH21" s="134"/>
      <c r="AI21" s="134"/>
      <c r="AJ21" s="134"/>
      <c r="AK21" s="134"/>
      <c r="AL21" s="134"/>
      <c r="AM21" s="134"/>
    </row>
    <row r="22" spans="1:39" ht="16.5" customHeight="1">
      <c r="A22" s="37"/>
      <c r="B22" s="164" t="s">
        <v>225</v>
      </c>
      <c r="C22" s="164" t="s">
        <v>232</v>
      </c>
      <c r="D22" s="164" t="s">
        <v>228</v>
      </c>
      <c r="E22" s="164" t="s">
        <v>233</v>
      </c>
      <c r="F22" s="164" t="s">
        <v>228</v>
      </c>
      <c r="G22" s="139"/>
      <c r="H22" s="139"/>
      <c r="I22" s="139"/>
      <c r="J22" s="139"/>
      <c r="K22" s="139"/>
      <c r="L22" s="139"/>
      <c r="M22" s="139"/>
      <c r="N22" s="139"/>
      <c r="O22" s="139"/>
      <c r="P22" s="134"/>
      <c r="Q22" s="134"/>
      <c r="R22" s="134"/>
      <c r="S22" s="134"/>
      <c r="T22" s="134"/>
      <c r="U22" s="134"/>
      <c r="V22" s="134"/>
      <c r="W22" s="134"/>
      <c r="X22" s="137"/>
      <c r="Y22" s="134"/>
      <c r="Z22" s="134"/>
      <c r="AA22" s="134"/>
      <c r="AB22" s="134"/>
      <c r="AC22" s="134"/>
      <c r="AD22" s="134"/>
      <c r="AE22" s="134"/>
      <c r="AF22" s="134"/>
      <c r="AG22" s="134"/>
      <c r="AH22" s="134"/>
      <c r="AI22" s="134"/>
      <c r="AJ22" s="134"/>
      <c r="AK22" s="134"/>
      <c r="AL22" s="134"/>
      <c r="AM22" s="134"/>
    </row>
    <row r="23" spans="1:39" ht="16.5" customHeight="1">
      <c r="A23" s="132"/>
      <c r="B23" s="163" t="s">
        <v>225</v>
      </c>
      <c r="C23" s="163" t="s">
        <v>234</v>
      </c>
      <c r="D23" s="163" t="s">
        <v>224</v>
      </c>
      <c r="E23" s="163" t="s">
        <v>228</v>
      </c>
      <c r="F23" s="163" t="s">
        <v>221</v>
      </c>
      <c r="G23" s="139"/>
      <c r="H23" s="139"/>
      <c r="I23" s="139"/>
      <c r="J23" s="139"/>
      <c r="K23" s="139"/>
      <c r="L23" s="139"/>
      <c r="M23" s="139"/>
      <c r="N23" s="139"/>
      <c r="O23" s="139"/>
      <c r="P23" s="134"/>
      <c r="Q23" s="134"/>
      <c r="R23" s="134"/>
      <c r="S23" s="134"/>
      <c r="T23" s="134"/>
      <c r="U23" s="134"/>
      <c r="V23" s="134"/>
      <c r="W23" s="134"/>
      <c r="X23" s="137"/>
      <c r="Y23" s="134"/>
      <c r="Z23" s="134"/>
      <c r="AA23" s="134"/>
      <c r="AB23" s="134"/>
      <c r="AC23" s="134"/>
      <c r="AD23" s="134"/>
      <c r="AE23" s="134"/>
      <c r="AF23" s="134"/>
      <c r="AG23" s="134"/>
      <c r="AH23" s="134"/>
      <c r="AI23" s="134"/>
      <c r="AJ23" s="134"/>
      <c r="AK23" s="134"/>
      <c r="AL23" s="134"/>
      <c r="AM23" s="134"/>
    </row>
    <row r="24" spans="1:39" ht="16.5" customHeight="1">
      <c r="A24" s="132"/>
      <c r="B24" s="164" t="s">
        <v>235</v>
      </c>
      <c r="C24" s="164" t="s">
        <v>236</v>
      </c>
      <c r="D24" s="164" t="s">
        <v>215</v>
      </c>
      <c r="E24" s="164" t="s">
        <v>215</v>
      </c>
      <c r="F24" s="164" t="s">
        <v>216</v>
      </c>
      <c r="G24" s="139"/>
      <c r="H24" s="139"/>
      <c r="I24" s="139"/>
      <c r="J24" s="139"/>
      <c r="K24" s="139"/>
      <c r="L24" s="139"/>
      <c r="M24" s="139"/>
      <c r="N24" s="139"/>
      <c r="O24" s="139"/>
      <c r="P24" s="134"/>
      <c r="Q24" s="134"/>
      <c r="R24" s="134"/>
      <c r="S24" s="134"/>
      <c r="T24" s="134"/>
      <c r="U24" s="134"/>
      <c r="V24" s="134"/>
      <c r="W24" s="134"/>
      <c r="X24" s="137"/>
      <c r="Y24" s="134"/>
      <c r="Z24" s="134"/>
      <c r="AA24" s="134"/>
      <c r="AB24" s="134"/>
      <c r="AC24" s="134"/>
      <c r="AD24" s="134"/>
      <c r="AE24" s="134"/>
      <c r="AF24" s="134"/>
      <c r="AG24" s="134"/>
      <c r="AH24" s="134"/>
      <c r="AI24" s="134"/>
      <c r="AJ24" s="134"/>
      <c r="AK24" s="134"/>
      <c r="AL24" s="134"/>
      <c r="AM24" s="134"/>
    </row>
    <row r="25" spans="1:39" ht="16.5" customHeight="1">
      <c r="A25" s="132"/>
      <c r="B25" s="163" t="s">
        <v>235</v>
      </c>
      <c r="C25" s="163" t="s">
        <v>237</v>
      </c>
      <c r="D25" s="163" t="s">
        <v>218</v>
      </c>
      <c r="E25" s="163" t="s">
        <v>218</v>
      </c>
      <c r="F25" s="163" t="s">
        <v>219</v>
      </c>
      <c r="G25" s="139"/>
      <c r="H25" s="139"/>
      <c r="I25" s="139"/>
      <c r="J25" s="139"/>
      <c r="K25" s="139"/>
      <c r="L25" s="139"/>
      <c r="M25" s="139"/>
      <c r="N25" s="139"/>
      <c r="O25" s="139"/>
      <c r="P25" s="134"/>
      <c r="Q25" s="134"/>
      <c r="R25" s="134"/>
      <c r="S25" s="134"/>
      <c r="T25" s="134"/>
      <c r="U25" s="134"/>
      <c r="V25" s="134"/>
      <c r="W25" s="134"/>
      <c r="X25" s="137"/>
      <c r="Y25" s="134"/>
      <c r="Z25" s="134"/>
      <c r="AA25" s="134"/>
      <c r="AB25" s="134"/>
      <c r="AC25" s="134"/>
      <c r="AD25" s="134"/>
      <c r="AE25" s="134"/>
      <c r="AF25" s="134"/>
      <c r="AG25" s="134"/>
      <c r="AH25" s="134"/>
      <c r="AI25" s="134"/>
      <c r="AJ25" s="134"/>
      <c r="AK25" s="134"/>
      <c r="AL25" s="134"/>
      <c r="AM25" s="134"/>
    </row>
    <row r="26" spans="1:39" ht="16.5" customHeight="1">
      <c r="A26" s="132"/>
      <c r="B26" s="164" t="s">
        <v>235</v>
      </c>
      <c r="C26" s="164" t="s">
        <v>238</v>
      </c>
      <c r="D26" s="164"/>
      <c r="E26" s="164"/>
      <c r="F26" s="164"/>
      <c r="G26" s="134"/>
      <c r="H26" s="134"/>
      <c r="I26" s="165"/>
      <c r="J26" s="134"/>
      <c r="K26" s="134"/>
      <c r="L26" s="134"/>
      <c r="M26" s="134"/>
      <c r="N26" s="134"/>
      <c r="O26" s="134"/>
      <c r="P26" s="134"/>
      <c r="Q26" s="134"/>
      <c r="R26" s="134"/>
      <c r="S26" s="134"/>
      <c r="T26" s="134"/>
      <c r="U26" s="134"/>
      <c r="V26" s="134"/>
      <c r="W26" s="134"/>
      <c r="X26" s="137"/>
      <c r="Y26" s="134"/>
      <c r="Z26" s="134"/>
      <c r="AA26" s="134"/>
      <c r="AB26" s="134"/>
      <c r="AC26" s="134"/>
      <c r="AD26" s="134"/>
      <c r="AE26" s="134"/>
      <c r="AF26" s="134"/>
      <c r="AG26" s="134"/>
      <c r="AH26" s="134"/>
      <c r="AI26" s="134"/>
      <c r="AJ26" s="134"/>
      <c r="AK26" s="134"/>
      <c r="AL26" s="134"/>
      <c r="AM26" s="134"/>
    </row>
    <row r="27" spans="1:39" ht="16.5" customHeight="1">
      <c r="A27" s="132"/>
      <c r="B27" s="163" t="s">
        <v>235</v>
      </c>
      <c r="C27" s="163" t="s">
        <v>239</v>
      </c>
      <c r="D27" s="163" t="s">
        <v>221</v>
      </c>
      <c r="E27" s="163" t="s">
        <v>221</v>
      </c>
      <c r="F27" s="163" t="s">
        <v>222</v>
      </c>
      <c r="G27" s="134"/>
      <c r="H27" s="134"/>
      <c r="I27" s="134"/>
      <c r="J27" s="134"/>
      <c r="K27" s="134"/>
      <c r="L27" s="134"/>
      <c r="M27" s="134"/>
      <c r="N27" s="134"/>
      <c r="O27" s="134"/>
      <c r="P27" s="134"/>
      <c r="Q27" s="134"/>
      <c r="R27" s="134"/>
      <c r="S27" s="134"/>
      <c r="T27" s="134"/>
      <c r="U27" s="134"/>
      <c r="V27" s="134"/>
      <c r="W27" s="134"/>
      <c r="X27" s="137"/>
      <c r="Y27" s="134"/>
      <c r="Z27" s="134"/>
      <c r="AA27" s="134"/>
      <c r="AB27" s="134"/>
      <c r="AC27" s="134"/>
      <c r="AD27" s="134"/>
      <c r="AE27" s="134"/>
      <c r="AF27" s="134"/>
      <c r="AG27" s="134"/>
      <c r="AH27" s="134"/>
      <c r="AI27" s="134"/>
      <c r="AJ27" s="134"/>
      <c r="AK27" s="134"/>
      <c r="AL27" s="134"/>
      <c r="AM27" s="134"/>
    </row>
    <row r="28" spans="1:39" ht="16.5" customHeight="1">
      <c r="A28" s="132"/>
      <c r="B28" s="164" t="s">
        <v>235</v>
      </c>
      <c r="C28" s="164" t="s">
        <v>240</v>
      </c>
      <c r="D28" s="164" t="s">
        <v>233</v>
      </c>
      <c r="E28" s="164" t="s">
        <v>233</v>
      </c>
      <c r="F28" s="164" t="s">
        <v>221</v>
      </c>
      <c r="G28" s="134"/>
      <c r="H28" s="134"/>
      <c r="I28" s="134"/>
      <c r="J28" s="134"/>
      <c r="K28" s="134"/>
      <c r="L28" s="134"/>
      <c r="M28" s="134"/>
      <c r="N28" s="134"/>
      <c r="O28" s="134"/>
      <c r="P28" s="134"/>
      <c r="Q28" s="134"/>
      <c r="R28" s="134"/>
      <c r="S28" s="134"/>
      <c r="T28" s="134"/>
      <c r="U28" s="134"/>
      <c r="V28" s="134"/>
      <c r="W28" s="134"/>
      <c r="X28" s="137"/>
      <c r="Y28" s="134"/>
      <c r="Z28" s="134"/>
      <c r="AA28" s="134"/>
      <c r="AB28" s="134"/>
      <c r="AC28" s="134"/>
      <c r="AD28" s="134"/>
      <c r="AE28" s="134"/>
      <c r="AF28" s="134"/>
      <c r="AG28" s="134"/>
      <c r="AH28" s="134"/>
      <c r="AI28" s="134"/>
      <c r="AJ28" s="134"/>
      <c r="AK28" s="134"/>
      <c r="AL28" s="134"/>
      <c r="AM28" s="134"/>
    </row>
    <row r="29" spans="1:39" ht="16.5" customHeight="1">
      <c r="A29" s="132"/>
      <c r="B29" s="163" t="s">
        <v>235</v>
      </c>
      <c r="C29" s="163" t="s">
        <v>241</v>
      </c>
      <c r="D29" s="163"/>
      <c r="E29" s="163"/>
      <c r="F29" s="163"/>
      <c r="G29" s="139"/>
      <c r="H29" s="139"/>
      <c r="I29" s="139"/>
      <c r="J29" s="139"/>
      <c r="K29" s="139"/>
      <c r="L29" s="139"/>
      <c r="M29" s="139"/>
      <c r="N29" s="139"/>
      <c r="O29" s="134"/>
      <c r="P29" s="134"/>
      <c r="Q29" s="134"/>
      <c r="R29" s="134"/>
      <c r="S29" s="134"/>
      <c r="T29" s="134"/>
      <c r="U29" s="134"/>
      <c r="V29" s="134"/>
      <c r="W29" s="134"/>
      <c r="X29" s="137"/>
      <c r="Y29" s="134"/>
      <c r="Z29" s="134"/>
      <c r="AA29" s="134"/>
      <c r="AB29" s="134"/>
      <c r="AC29" s="134"/>
      <c r="AD29" s="134"/>
      <c r="AE29" s="134"/>
      <c r="AF29" s="134"/>
      <c r="AG29" s="134"/>
      <c r="AH29" s="134"/>
      <c r="AI29" s="134"/>
      <c r="AJ29" s="134"/>
      <c r="AK29" s="134"/>
      <c r="AL29" s="134"/>
      <c r="AM29" s="134"/>
    </row>
    <row r="30" spans="1:39" ht="16.5" customHeight="1">
      <c r="A30" s="130"/>
      <c r="B30" s="139"/>
      <c r="C30" s="139"/>
      <c r="D30" s="139"/>
      <c r="E30" s="139"/>
      <c r="F30" s="139"/>
      <c r="G30" s="139"/>
      <c r="H30" s="139"/>
      <c r="I30" s="139"/>
      <c r="J30" s="139"/>
      <c r="K30" s="139"/>
      <c r="L30" s="139"/>
      <c r="M30" s="139"/>
      <c r="N30" s="139"/>
      <c r="O30" s="134"/>
      <c r="P30" s="134"/>
      <c r="Q30" s="134"/>
      <c r="R30" s="134"/>
      <c r="S30" s="134"/>
      <c r="T30" s="134"/>
      <c r="U30" s="134"/>
      <c r="V30" s="134"/>
      <c r="W30" s="134"/>
      <c r="X30" s="137"/>
      <c r="Y30" s="134"/>
      <c r="Z30" s="134"/>
      <c r="AA30" s="134"/>
      <c r="AB30" s="134"/>
      <c r="AC30" s="134"/>
      <c r="AD30" s="134"/>
      <c r="AE30" s="134"/>
      <c r="AF30" s="134"/>
      <c r="AG30" s="134"/>
      <c r="AH30" s="134"/>
      <c r="AI30" s="134"/>
      <c r="AJ30" s="134"/>
      <c r="AK30" s="134"/>
      <c r="AL30" s="134"/>
      <c r="AM30" s="134"/>
    </row>
    <row r="31" spans="1:39" ht="16.5" customHeight="1">
      <c r="A31" s="130"/>
      <c r="B31" s="134" t="s">
        <v>242</v>
      </c>
      <c r="C31" s="134"/>
      <c r="D31" s="134"/>
      <c r="E31" s="134"/>
      <c r="F31" s="134"/>
      <c r="G31" s="134"/>
      <c r="H31" s="134"/>
      <c r="I31" s="134"/>
      <c r="J31" s="134"/>
      <c r="K31" s="134"/>
      <c r="L31" s="134"/>
      <c r="M31" s="134"/>
      <c r="N31" s="134"/>
      <c r="O31" s="134"/>
      <c r="P31" s="134"/>
      <c r="Q31" s="134"/>
      <c r="R31" s="134"/>
      <c r="S31" s="134"/>
      <c r="T31" s="134"/>
      <c r="U31" s="134"/>
      <c r="V31" s="134"/>
      <c r="W31" s="134"/>
      <c r="X31" s="137"/>
      <c r="Y31" s="134"/>
      <c r="Z31" s="134"/>
      <c r="AA31" s="134"/>
      <c r="AB31" s="134"/>
      <c r="AC31" s="134"/>
      <c r="AD31" s="134"/>
      <c r="AE31" s="134"/>
      <c r="AF31" s="134"/>
      <c r="AG31" s="134"/>
      <c r="AH31" s="134"/>
      <c r="AI31" s="134"/>
      <c r="AJ31" s="134"/>
      <c r="AK31" s="134"/>
      <c r="AL31" s="134"/>
      <c r="AM31" s="134"/>
    </row>
    <row r="32" spans="1:39" ht="16.5" customHeight="1">
      <c r="A32" s="130"/>
      <c r="B32" s="134"/>
      <c r="C32" s="134"/>
      <c r="D32" s="134"/>
      <c r="E32" s="134"/>
      <c r="F32" s="134"/>
      <c r="G32" s="134"/>
      <c r="H32" s="134"/>
      <c r="I32" s="134"/>
      <c r="J32" s="134"/>
      <c r="K32" s="134"/>
      <c r="L32" s="134"/>
      <c r="M32" s="134"/>
      <c r="N32" s="134"/>
      <c r="O32" s="134"/>
      <c r="P32" s="134"/>
      <c r="Q32" s="134"/>
      <c r="R32" s="134"/>
      <c r="S32" s="134"/>
      <c r="T32" s="134"/>
      <c r="U32" s="134"/>
      <c r="V32" s="134"/>
      <c r="W32" s="134"/>
      <c r="X32" s="137"/>
    </row>
    <row r="33" spans="1:39" ht="16.5" customHeight="1">
      <c r="A33" s="130"/>
      <c r="B33" s="162" t="s">
        <v>243</v>
      </c>
      <c r="C33" s="162"/>
      <c r="D33" s="162"/>
      <c r="E33" s="162"/>
      <c r="F33" s="162"/>
      <c r="G33" s="162"/>
      <c r="H33" s="162"/>
      <c r="I33" s="162"/>
      <c r="J33" s="162"/>
      <c r="K33" s="162"/>
      <c r="L33" s="162"/>
      <c r="M33" s="162"/>
      <c r="N33" s="162"/>
      <c r="O33" s="162"/>
      <c r="P33" s="134"/>
      <c r="Q33" s="134"/>
      <c r="R33" s="134"/>
      <c r="S33" s="134"/>
      <c r="T33" s="134"/>
      <c r="U33" s="134"/>
      <c r="V33" s="134"/>
      <c r="W33" s="134"/>
      <c r="X33" s="137"/>
      <c r="Y33" s="130"/>
      <c r="Z33" s="130"/>
      <c r="AA33" s="130"/>
      <c r="AB33" s="130"/>
      <c r="AC33" s="130"/>
      <c r="AD33" s="130"/>
      <c r="AE33" s="130"/>
      <c r="AF33" s="130"/>
      <c r="AG33" s="130"/>
      <c r="AH33" s="130"/>
      <c r="AI33" s="130"/>
      <c r="AJ33" s="130"/>
      <c r="AK33" s="130"/>
      <c r="AL33" s="130"/>
      <c r="AM33" s="130"/>
    </row>
    <row r="34" spans="1:39" ht="16.5" customHeight="1">
      <c r="A34" s="130"/>
      <c r="B34" s="162"/>
      <c r="C34" s="162"/>
      <c r="D34" s="162"/>
      <c r="E34" s="162"/>
      <c r="F34" s="162"/>
      <c r="G34" s="162"/>
      <c r="H34" s="162"/>
      <c r="I34" s="162"/>
      <c r="J34" s="162"/>
      <c r="K34" s="162"/>
      <c r="L34" s="162"/>
      <c r="M34" s="162"/>
      <c r="N34" s="162"/>
      <c r="O34" s="162"/>
      <c r="P34" s="134"/>
      <c r="Q34" s="134"/>
      <c r="R34" s="134"/>
      <c r="S34" s="134"/>
      <c r="T34" s="134"/>
      <c r="U34" s="134"/>
      <c r="V34" s="134"/>
      <c r="W34" s="134"/>
      <c r="X34" s="137"/>
      <c r="Y34" s="130"/>
      <c r="Z34" s="130"/>
      <c r="AA34" s="130"/>
      <c r="AB34" s="130"/>
      <c r="AC34" s="130"/>
      <c r="AD34" s="130"/>
      <c r="AE34" s="130"/>
      <c r="AF34" s="130"/>
      <c r="AG34" s="130"/>
      <c r="AH34" s="130"/>
      <c r="AI34" s="130"/>
      <c r="AJ34" s="130"/>
      <c r="AK34" s="130"/>
      <c r="AL34" s="130"/>
      <c r="AM34" s="130"/>
    </row>
    <row r="35" spans="1:39" ht="27" customHeight="1" thickBot="1">
      <c r="A35" s="37"/>
      <c r="B35" s="203" t="s">
        <v>244</v>
      </c>
      <c r="C35" s="203" t="s">
        <v>245</v>
      </c>
      <c r="D35" s="203" t="s">
        <v>246</v>
      </c>
      <c r="E35" s="203" t="s">
        <v>247</v>
      </c>
      <c r="F35" s="139"/>
      <c r="G35" s="139"/>
      <c r="H35" s="139"/>
      <c r="I35" s="139"/>
      <c r="J35" s="139"/>
      <c r="K35" s="139"/>
      <c r="L35" s="139"/>
      <c r="M35" s="139"/>
      <c r="N35" s="139"/>
      <c r="O35" s="139"/>
      <c r="P35" s="134"/>
      <c r="Q35" s="134"/>
      <c r="R35" s="134"/>
      <c r="S35" s="134"/>
      <c r="T35" s="134"/>
      <c r="U35" s="134"/>
      <c r="V35" s="134"/>
      <c r="W35" s="134"/>
      <c r="X35" s="137"/>
      <c r="Y35" s="134"/>
      <c r="Z35" s="134"/>
      <c r="AA35" s="134"/>
      <c r="AB35" s="134"/>
      <c r="AC35" s="134"/>
      <c r="AD35" s="134"/>
      <c r="AE35" s="134"/>
      <c r="AF35" s="134"/>
      <c r="AG35" s="134"/>
      <c r="AH35" s="134"/>
      <c r="AI35" s="134"/>
      <c r="AJ35" s="134"/>
      <c r="AK35" s="134"/>
      <c r="AL35" s="134"/>
      <c r="AM35" s="134"/>
    </row>
    <row r="36" spans="1:39" ht="16.5" customHeight="1">
      <c r="A36" s="132"/>
      <c r="B36" s="164" t="s">
        <v>248</v>
      </c>
      <c r="C36" s="164" t="s">
        <v>249</v>
      </c>
      <c r="D36" s="164" t="s">
        <v>250</v>
      </c>
      <c r="E36" s="164"/>
      <c r="F36" s="139"/>
      <c r="G36" s="134"/>
      <c r="H36" s="134"/>
      <c r="I36" s="134"/>
      <c r="J36" s="134"/>
      <c r="K36" s="134"/>
      <c r="L36" s="134"/>
      <c r="M36" s="134"/>
      <c r="N36" s="134"/>
      <c r="O36" s="134"/>
      <c r="P36" s="134"/>
      <c r="Q36" s="134"/>
      <c r="R36" s="134"/>
      <c r="S36" s="134"/>
      <c r="T36" s="134"/>
      <c r="U36" s="134"/>
      <c r="V36" s="134"/>
      <c r="W36" s="134"/>
      <c r="X36" s="137"/>
      <c r="Y36" s="134"/>
      <c r="Z36" s="134"/>
      <c r="AA36" s="134"/>
      <c r="AB36" s="134"/>
      <c r="AC36" s="134"/>
      <c r="AD36" s="134"/>
      <c r="AE36" s="134"/>
      <c r="AF36" s="134"/>
      <c r="AG36" s="134"/>
      <c r="AH36" s="134"/>
      <c r="AI36" s="134"/>
      <c r="AJ36" s="134"/>
      <c r="AK36" s="134"/>
      <c r="AL36" s="134"/>
      <c r="AM36" s="134"/>
    </row>
    <row r="37" spans="1:39" ht="16.5" customHeight="1">
      <c r="A37" s="132"/>
      <c r="B37" s="163" t="s">
        <v>251</v>
      </c>
      <c r="C37" s="163" t="s">
        <v>252</v>
      </c>
      <c r="D37" s="163"/>
      <c r="E37" s="163"/>
      <c r="F37" s="139"/>
      <c r="G37" s="139"/>
      <c r="H37" s="139"/>
      <c r="I37" s="139"/>
      <c r="J37" s="139"/>
      <c r="K37" s="139"/>
      <c r="L37" s="139"/>
      <c r="M37" s="139"/>
      <c r="N37" s="139"/>
      <c r="O37" s="134"/>
      <c r="P37" s="134"/>
      <c r="Q37" s="134"/>
      <c r="R37" s="134"/>
      <c r="S37" s="134"/>
      <c r="T37" s="134"/>
      <c r="U37" s="134"/>
      <c r="V37" s="134"/>
      <c r="W37" s="134"/>
      <c r="X37" s="137"/>
      <c r="Y37" s="134"/>
      <c r="Z37" s="134"/>
      <c r="AA37" s="134"/>
      <c r="AB37" s="134"/>
      <c r="AC37" s="134"/>
      <c r="AD37" s="134"/>
      <c r="AE37" s="134"/>
      <c r="AF37" s="134"/>
      <c r="AG37" s="134"/>
      <c r="AH37" s="134"/>
      <c r="AI37" s="134"/>
      <c r="AJ37" s="134"/>
      <c r="AK37" s="134"/>
      <c r="AL37" s="134"/>
      <c r="AM37" s="134"/>
    </row>
    <row r="38" spans="1:39" ht="16.5" customHeight="1">
      <c r="A38" s="132"/>
      <c r="B38" s="164" t="s">
        <v>253</v>
      </c>
      <c r="C38" s="164" t="s">
        <v>254</v>
      </c>
      <c r="D38" s="164" t="s">
        <v>255</v>
      </c>
      <c r="E38" s="164"/>
      <c r="F38" s="139"/>
      <c r="G38" s="134"/>
      <c r="H38" s="134"/>
      <c r="I38" s="134"/>
      <c r="J38" s="134"/>
      <c r="K38" s="134"/>
      <c r="L38" s="134"/>
      <c r="M38" s="134"/>
      <c r="N38" s="134"/>
      <c r="O38" s="134"/>
      <c r="P38" s="134"/>
      <c r="Q38" s="134"/>
      <c r="R38" s="134"/>
      <c r="S38" s="134"/>
      <c r="T38" s="134"/>
      <c r="U38" s="134"/>
      <c r="V38" s="134"/>
      <c r="W38" s="134"/>
      <c r="X38" s="137"/>
      <c r="Y38" s="134"/>
      <c r="Z38" s="134"/>
      <c r="AA38" s="134"/>
      <c r="AB38" s="134"/>
      <c r="AC38" s="134"/>
      <c r="AD38" s="134"/>
      <c r="AE38" s="134"/>
      <c r="AF38" s="134"/>
      <c r="AG38" s="134"/>
      <c r="AH38" s="134"/>
      <c r="AI38" s="134"/>
      <c r="AJ38" s="134"/>
      <c r="AK38" s="134"/>
      <c r="AL38" s="134"/>
      <c r="AM38" s="134"/>
    </row>
    <row r="39" spans="1:39" ht="16.5" customHeight="1">
      <c r="A39" s="132"/>
      <c r="B39" s="163" t="s">
        <v>256</v>
      </c>
      <c r="C39" s="163" t="s">
        <v>257</v>
      </c>
      <c r="D39" s="163" t="s">
        <v>258</v>
      </c>
      <c r="E39" s="163"/>
      <c r="F39" s="139"/>
      <c r="G39" s="139"/>
      <c r="H39" s="139"/>
      <c r="I39" s="139"/>
      <c r="J39" s="139"/>
      <c r="K39" s="139"/>
      <c r="L39" s="139"/>
      <c r="M39" s="139"/>
      <c r="N39" s="139"/>
      <c r="O39" s="134"/>
      <c r="P39" s="134"/>
      <c r="Q39" s="134"/>
      <c r="R39" s="134"/>
      <c r="S39" s="134"/>
      <c r="T39" s="134"/>
      <c r="U39" s="134"/>
      <c r="V39" s="134"/>
      <c r="W39" s="134"/>
      <c r="X39" s="137"/>
      <c r="Y39" s="134"/>
      <c r="Z39" s="134"/>
      <c r="AA39" s="134"/>
      <c r="AB39" s="134"/>
      <c r="AC39" s="134"/>
      <c r="AD39" s="134"/>
      <c r="AE39" s="134"/>
      <c r="AF39" s="134"/>
      <c r="AG39" s="134"/>
      <c r="AH39" s="134"/>
      <c r="AI39" s="134"/>
      <c r="AJ39" s="134"/>
      <c r="AK39" s="134"/>
      <c r="AL39" s="134"/>
      <c r="AM39" s="134"/>
    </row>
    <row r="40" spans="1:39" ht="16.5" customHeight="1">
      <c r="A40" s="132"/>
      <c r="B40" s="164" t="s">
        <v>259</v>
      </c>
      <c r="C40" s="164" t="s">
        <v>260</v>
      </c>
      <c r="D40" s="164" t="s">
        <v>261</v>
      </c>
      <c r="E40" s="164" t="s">
        <v>262</v>
      </c>
      <c r="F40" s="139"/>
      <c r="G40" s="134"/>
      <c r="H40" s="134"/>
      <c r="I40" s="134"/>
      <c r="J40" s="134"/>
      <c r="K40" s="134"/>
      <c r="L40" s="134"/>
      <c r="M40" s="134"/>
      <c r="N40" s="134"/>
      <c r="O40" s="134"/>
      <c r="P40" s="134"/>
      <c r="Q40" s="134"/>
      <c r="R40" s="134"/>
      <c r="S40" s="134"/>
      <c r="T40" s="134"/>
      <c r="U40" s="134"/>
      <c r="V40" s="134"/>
      <c r="W40" s="134"/>
      <c r="X40" s="137"/>
      <c r="Y40" s="134"/>
      <c r="Z40" s="134"/>
      <c r="AA40" s="134"/>
      <c r="AB40" s="134"/>
      <c r="AC40" s="134"/>
      <c r="AD40" s="134"/>
      <c r="AE40" s="134"/>
      <c r="AF40" s="134"/>
      <c r="AG40" s="134"/>
      <c r="AH40" s="134"/>
      <c r="AI40" s="134"/>
      <c r="AJ40" s="134"/>
      <c r="AK40" s="134"/>
      <c r="AL40" s="134"/>
      <c r="AM40" s="134"/>
    </row>
    <row r="41" spans="1:39" ht="14.25" customHeight="1">
      <c r="A41" s="130"/>
      <c r="B41" s="139"/>
      <c r="C41" s="139"/>
      <c r="D41" s="139"/>
      <c r="E41" s="139"/>
      <c r="F41" s="139"/>
      <c r="G41" s="139"/>
      <c r="H41" s="139"/>
      <c r="I41" s="139"/>
      <c r="J41" s="139"/>
      <c r="K41" s="139"/>
      <c r="L41" s="139"/>
      <c r="M41" s="139"/>
      <c r="N41" s="139"/>
      <c r="O41" s="134"/>
      <c r="P41" s="134"/>
      <c r="Q41" s="134"/>
      <c r="R41" s="134"/>
      <c r="S41" s="134"/>
      <c r="T41" s="134"/>
      <c r="U41" s="134"/>
      <c r="V41" s="134"/>
      <c r="W41" s="134"/>
      <c r="X41" s="137"/>
    </row>
    <row r="42" spans="1:39">
      <c r="A42" s="130"/>
      <c r="B42" s="130"/>
      <c r="F42" s="139"/>
    </row>
    <row r="43" spans="1:39">
      <c r="A43" s="130"/>
      <c r="B43" s="130"/>
      <c r="F43" s="139"/>
    </row>
    <row r="44" spans="1:39">
      <c r="A44" s="39"/>
      <c r="B44" s="39"/>
      <c r="F44" s="139"/>
    </row>
    <row r="45" spans="1:39">
      <c r="F45" s="139"/>
    </row>
  </sheetData>
  <sheetProtection selectLockedCells="1" selectUnlockedCells="1"/>
  <mergeCells count="1">
    <mergeCell ref="B8:O9"/>
  </mergeCells>
  <pageMargins left="0.39370078740157483" right="0.39370078740157483" top="0.59055118110236227" bottom="0.39370078740157483" header="0" footer="0"/>
  <pageSetup paperSize="9" scale="74" orientation="landscape" r:id="rId1"/>
  <headerFooter>
    <oddHeader>&amp;R&amp;"Arial,Regular"&amp;K767676best printed in A4 landscape</oddHead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theme="0" tint="-0.249977111117893"/>
  </sheetPr>
  <dimension ref="A1"/>
  <sheetViews>
    <sheetView showGridLines="0" workbookViewId="0">
      <selection activeCell="J5" sqref="J5"/>
    </sheetView>
  </sheetViews>
  <sheetFormatPr defaultRowHeight="14.45"/>
  <cols>
    <col min="1" max="1" width="21.42578125" customWidth="1"/>
    <col min="2" max="2" width="27.5703125" customWidth="1"/>
    <col min="3" max="3" width="65.5703125" customWidth="1"/>
    <col min="4" max="4" width="37.42578125" customWidth="1"/>
    <col min="5" max="5" width="51" customWidth="1"/>
  </cols>
  <sheetData/>
  <sortState xmlns:xlrd2="http://schemas.microsoft.com/office/spreadsheetml/2017/richdata2" ref="A3:A25">
    <sortCondition ref="A3"/>
  </sortState>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DFEF0C-8F22-4A0F-9E2A-0C347A4CFF34}">
  <sheetPr codeName="Sheet9">
    <tabColor theme="0" tint="-0.249977111117893"/>
  </sheetPr>
  <dimension ref="A1:C4"/>
  <sheetViews>
    <sheetView workbookViewId="0">
      <selection activeCell="J5" sqref="J5"/>
    </sheetView>
  </sheetViews>
  <sheetFormatPr defaultRowHeight="14.45"/>
  <cols>
    <col min="1" max="1" width="26" customWidth="1"/>
    <col min="2" max="2" width="57.42578125" bestFit="1" customWidth="1"/>
    <col min="3" max="3" width="23.42578125" bestFit="1" customWidth="1"/>
  </cols>
  <sheetData>
    <row r="1" spans="1:3">
      <c r="A1" s="195" t="s">
        <v>263</v>
      </c>
      <c r="B1" s="195" t="s">
        <v>264</v>
      </c>
      <c r="C1" s="195" t="s">
        <v>265</v>
      </c>
    </row>
    <row r="2" spans="1:3">
      <c r="A2">
        <v>1</v>
      </c>
      <c r="B2" t="s">
        <v>266</v>
      </c>
      <c r="C2" t="s">
        <v>267</v>
      </c>
    </row>
    <row r="3" spans="1:3">
      <c r="A3">
        <v>2</v>
      </c>
      <c r="B3" t="s">
        <v>268</v>
      </c>
      <c r="C3" t="s">
        <v>269</v>
      </c>
    </row>
    <row r="4" spans="1:3">
      <c r="A4">
        <v>3</v>
      </c>
      <c r="B4" t="s">
        <v>270</v>
      </c>
      <c r="C4" t="s">
        <v>271</v>
      </c>
    </row>
  </sheetData>
  <pageMargins left="0.7" right="0.7" top="0.75" bottom="0.75" header="0.3" footer="0.3"/>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theme="0" tint="-0.249977111117893"/>
  </sheetPr>
  <dimension ref="A1:I116"/>
  <sheetViews>
    <sheetView workbookViewId="0">
      <selection activeCell="J5" sqref="J5"/>
    </sheetView>
  </sheetViews>
  <sheetFormatPr defaultColWidth="9.42578125" defaultRowHeight="14.45"/>
  <cols>
    <col min="1" max="1" width="36" style="2" bestFit="1" customWidth="1"/>
    <col min="2" max="2" width="46.5703125" style="1" customWidth="1"/>
    <col min="3" max="3" width="64.5703125" style="1" bestFit="1" customWidth="1"/>
    <col min="4" max="5" width="46.5703125" style="1" customWidth="1"/>
    <col min="6" max="16384" width="9.42578125" style="2"/>
  </cols>
  <sheetData>
    <row r="1" spans="1:7">
      <c r="A1" s="201" t="s">
        <v>272</v>
      </c>
    </row>
    <row r="2" spans="1:7" ht="41.25" customHeight="1">
      <c r="A2" s="16" t="s">
        <v>273</v>
      </c>
      <c r="B2" s="16" t="s">
        <v>274</v>
      </c>
      <c r="C2" s="16" t="s">
        <v>275</v>
      </c>
      <c r="D2" s="16" t="s">
        <v>276</v>
      </c>
      <c r="E2" s="202" t="s">
        <v>277</v>
      </c>
      <c r="G2" s="201"/>
    </row>
    <row r="3" spans="1:7">
      <c r="A3" s="2" t="s">
        <v>32</v>
      </c>
      <c r="B3" s="2" t="s">
        <v>278</v>
      </c>
      <c r="C3" s="2" t="str">
        <f t="shared" ref="C3:C34" si="0">CONCATENATE(A3,"|",B3)</f>
        <v>Babywear|Bodysuits</v>
      </c>
      <c r="D3" s="258">
        <v>114</v>
      </c>
      <c r="E3" s="2" t="s">
        <v>279</v>
      </c>
    </row>
    <row r="4" spans="1:7">
      <c r="A4" s="2" t="s">
        <v>76</v>
      </c>
      <c r="B4" s="2" t="s">
        <v>280</v>
      </c>
      <c r="C4" s="2" t="str">
        <f t="shared" si="0"/>
        <v>Younger Girls (1 to 7 Years)|Skirts</v>
      </c>
      <c r="D4" s="258">
        <v>63</v>
      </c>
      <c r="E4" s="2" t="s">
        <v>281</v>
      </c>
    </row>
    <row r="5" spans="1:7">
      <c r="A5" s="2" t="s">
        <v>76</v>
      </c>
      <c r="B5" s="2" t="s">
        <v>282</v>
      </c>
      <c r="C5" s="2" t="str">
        <f t="shared" si="0"/>
        <v>Younger Girls (1 to 7 Years)|Tee Shirt</v>
      </c>
      <c r="D5" s="258">
        <v>70</v>
      </c>
      <c r="E5" s="2" t="s">
        <v>281</v>
      </c>
    </row>
    <row r="6" spans="1:7">
      <c r="A6" s="2" t="s">
        <v>76</v>
      </c>
      <c r="B6" s="2" t="s">
        <v>283</v>
      </c>
      <c r="C6" s="2" t="str">
        <f t="shared" si="0"/>
        <v>Younger Girls (1 to 7 Years)|Dress</v>
      </c>
      <c r="D6" s="258">
        <v>84</v>
      </c>
      <c r="E6" s="2" t="s">
        <v>281</v>
      </c>
    </row>
    <row r="7" spans="1:7">
      <c r="A7" s="2" t="s">
        <v>76</v>
      </c>
      <c r="B7" s="2" t="s">
        <v>284</v>
      </c>
      <c r="C7" s="2" t="str">
        <f t="shared" si="0"/>
        <v>Younger Girls (1 to 7 Years)|Leggings</v>
      </c>
      <c r="D7" s="258">
        <v>97</v>
      </c>
      <c r="E7" s="2" t="s">
        <v>281</v>
      </c>
    </row>
    <row r="8" spans="1:7">
      <c r="A8" s="2" t="s">
        <v>76</v>
      </c>
      <c r="B8" s="2" t="s">
        <v>285</v>
      </c>
      <c r="C8" s="2" t="str">
        <f t="shared" si="0"/>
        <v>Younger Girls (1 to 7 Years)|Jean/Trouser, Jogger, Hoody</v>
      </c>
      <c r="D8" s="258">
        <v>200</v>
      </c>
      <c r="E8" s="2" t="s">
        <v>281</v>
      </c>
    </row>
    <row r="9" spans="1:7">
      <c r="A9" s="2" t="s">
        <v>94</v>
      </c>
      <c r="B9" s="2" t="s">
        <v>280</v>
      </c>
      <c r="C9" s="2" t="str">
        <f t="shared" si="0"/>
        <v>Older Girls (6 to 14 Years)|Skirts</v>
      </c>
      <c r="D9" s="258">
        <v>127</v>
      </c>
      <c r="E9" s="2" t="s">
        <v>286</v>
      </c>
    </row>
    <row r="10" spans="1:7">
      <c r="A10" s="2" t="s">
        <v>94</v>
      </c>
      <c r="B10" s="2" t="s">
        <v>282</v>
      </c>
      <c r="C10" s="2" t="str">
        <f t="shared" si="0"/>
        <v>Older Girls (6 to 14 Years)|Tee Shirt</v>
      </c>
      <c r="D10" s="258">
        <v>140</v>
      </c>
      <c r="E10" s="2" t="s">
        <v>286</v>
      </c>
    </row>
    <row r="11" spans="1:7">
      <c r="A11" s="2" t="s">
        <v>94</v>
      </c>
      <c r="B11" s="2" t="s">
        <v>284</v>
      </c>
      <c r="C11" s="2" t="str">
        <f t="shared" si="0"/>
        <v>Older Girls (6 to 14 Years)|Leggings</v>
      </c>
      <c r="D11" s="258">
        <v>194</v>
      </c>
      <c r="E11" s="2" t="s">
        <v>286</v>
      </c>
    </row>
    <row r="12" spans="1:7">
      <c r="A12" s="2" t="s">
        <v>94</v>
      </c>
      <c r="B12" s="2" t="s">
        <v>283</v>
      </c>
      <c r="C12" s="2" t="str">
        <f t="shared" si="0"/>
        <v>Older Girls (6 to 14 Years)|Dress</v>
      </c>
      <c r="D12" s="258">
        <v>169</v>
      </c>
      <c r="E12" s="2" t="s">
        <v>286</v>
      </c>
    </row>
    <row r="13" spans="1:7">
      <c r="A13" s="2" t="s">
        <v>94</v>
      </c>
      <c r="B13" s="2" t="s">
        <v>285</v>
      </c>
      <c r="C13" s="2" t="str">
        <f t="shared" si="0"/>
        <v>Older Girls (6 to 14 Years)|Jean/Trouser, Jogger, Hoody</v>
      </c>
      <c r="D13" s="258">
        <v>400</v>
      </c>
      <c r="E13" s="2" t="s">
        <v>286</v>
      </c>
    </row>
    <row r="14" spans="1:7">
      <c r="A14" s="2" t="s">
        <v>107</v>
      </c>
      <c r="B14" s="2" t="s">
        <v>282</v>
      </c>
      <c r="C14" s="2" t="str">
        <f t="shared" si="0"/>
        <v>Younger Boys (1 to 7 Years)|Tee Shirt</v>
      </c>
      <c r="D14" s="258">
        <v>90</v>
      </c>
      <c r="E14" s="2" t="s">
        <v>287</v>
      </c>
    </row>
    <row r="15" spans="1:7">
      <c r="A15" s="2" t="s">
        <v>107</v>
      </c>
      <c r="B15" s="2" t="s">
        <v>288</v>
      </c>
      <c r="C15" s="2" t="str">
        <f t="shared" si="0"/>
        <v>Younger Boys (1 to 7 Years)|Woven Shirt</v>
      </c>
      <c r="D15" s="258">
        <v>90</v>
      </c>
      <c r="E15" s="2" t="s">
        <v>287</v>
      </c>
    </row>
    <row r="16" spans="1:7">
      <c r="A16" s="2" t="s">
        <v>107</v>
      </c>
      <c r="B16" s="2" t="s">
        <v>289</v>
      </c>
      <c r="C16" s="2" t="str">
        <f t="shared" si="0"/>
        <v>Younger Boys (1 to 7 Years)|Sweat Tops / Rugby Tops</v>
      </c>
      <c r="D16" s="258">
        <v>190</v>
      </c>
      <c r="E16" s="2" t="s">
        <v>287</v>
      </c>
    </row>
    <row r="17" spans="1:5">
      <c r="A17" s="2" t="s">
        <v>107</v>
      </c>
      <c r="B17" s="2" t="s">
        <v>285</v>
      </c>
      <c r="C17" s="2" t="str">
        <f t="shared" si="0"/>
        <v>Younger Boys (1 to 7 Years)|Jean/Trouser, Jogger, Hoody</v>
      </c>
      <c r="D17" s="258">
        <v>200</v>
      </c>
      <c r="E17" s="2" t="s">
        <v>287</v>
      </c>
    </row>
    <row r="18" spans="1:5">
      <c r="A18" s="2" t="s">
        <v>122</v>
      </c>
      <c r="B18" s="2" t="s">
        <v>282</v>
      </c>
      <c r="C18" s="2" t="str">
        <f t="shared" si="0"/>
        <v>Older Boys (6 to 14 Years)|Tee Shirt</v>
      </c>
      <c r="D18" s="258">
        <v>180</v>
      </c>
      <c r="E18" s="2" t="s">
        <v>290</v>
      </c>
    </row>
    <row r="19" spans="1:5">
      <c r="A19" s="2" t="s">
        <v>122</v>
      </c>
      <c r="B19" s="2" t="s">
        <v>288</v>
      </c>
      <c r="C19" s="2" t="str">
        <f t="shared" si="0"/>
        <v>Older Boys (6 to 14 Years)|Woven Shirt</v>
      </c>
      <c r="D19" s="258">
        <v>180</v>
      </c>
      <c r="E19" s="2" t="s">
        <v>290</v>
      </c>
    </row>
    <row r="20" spans="1:5">
      <c r="A20" s="2" t="s">
        <v>122</v>
      </c>
      <c r="B20" s="2" t="s">
        <v>289</v>
      </c>
      <c r="C20" s="2" t="str">
        <f t="shared" si="0"/>
        <v>Older Boys (6 to 14 Years)|Sweat Tops / Rugby Tops</v>
      </c>
      <c r="D20" s="258">
        <v>380</v>
      </c>
      <c r="E20" s="2" t="s">
        <v>290</v>
      </c>
    </row>
    <row r="21" spans="1:5">
      <c r="A21" s="2" t="s">
        <v>122</v>
      </c>
      <c r="B21" s="2" t="s">
        <v>285</v>
      </c>
      <c r="C21" s="2" t="str">
        <f t="shared" si="0"/>
        <v>Older Boys (6 to 14 Years)|Jean/Trouser, Jogger, Hoody</v>
      </c>
      <c r="D21" s="258">
        <v>400</v>
      </c>
      <c r="E21" s="2" t="s">
        <v>290</v>
      </c>
    </row>
    <row r="22" spans="1:5">
      <c r="A22" s="2" t="s">
        <v>40</v>
      </c>
      <c r="B22" s="2" t="s">
        <v>280</v>
      </c>
      <c r="C22" s="2" t="str">
        <f t="shared" si="0"/>
        <v>Schoolwear|Skirts</v>
      </c>
      <c r="D22" s="258">
        <v>38</v>
      </c>
      <c r="E22" s="2" t="s">
        <v>291</v>
      </c>
    </row>
    <row r="23" spans="1:5">
      <c r="A23" s="2" t="s">
        <v>40</v>
      </c>
      <c r="B23" s="2" t="s">
        <v>292</v>
      </c>
      <c r="C23" s="2" t="str">
        <f t="shared" si="0"/>
        <v>Schoolwear|Tee Shirt / Blouses</v>
      </c>
      <c r="D23" s="258">
        <v>63</v>
      </c>
      <c r="E23" s="2" t="s">
        <v>291</v>
      </c>
    </row>
    <row r="24" spans="1:5">
      <c r="A24" s="2" t="s">
        <v>40</v>
      </c>
      <c r="B24" s="2" t="s">
        <v>283</v>
      </c>
      <c r="C24" s="2" t="str">
        <f t="shared" si="0"/>
        <v>Schoolwear|Dress</v>
      </c>
      <c r="D24" s="258">
        <v>100</v>
      </c>
      <c r="E24" s="2" t="s">
        <v>291</v>
      </c>
    </row>
    <row r="25" spans="1:5">
      <c r="A25" s="2" t="s">
        <v>40</v>
      </c>
      <c r="B25" s="2" t="s">
        <v>293</v>
      </c>
      <c r="C25" s="2" t="str">
        <f t="shared" si="0"/>
        <v>Schoolwear|Trouser</v>
      </c>
      <c r="D25" s="258">
        <v>92</v>
      </c>
      <c r="E25" s="2" t="s">
        <v>291</v>
      </c>
    </row>
    <row r="26" spans="1:5">
      <c r="A26" s="2" t="s">
        <v>40</v>
      </c>
      <c r="B26" s="2" t="s">
        <v>294</v>
      </c>
      <c r="C26" s="2" t="str">
        <f t="shared" si="0"/>
        <v>Schoolwear|Knitwear</v>
      </c>
      <c r="D26" s="258">
        <v>125</v>
      </c>
      <c r="E26" s="2" t="s">
        <v>291</v>
      </c>
    </row>
    <row r="27" spans="1:5">
      <c r="A27" s="2" t="s">
        <v>130</v>
      </c>
      <c r="B27" s="2" t="s">
        <v>295</v>
      </c>
      <c r="C27" s="2" t="str">
        <f t="shared" si="0"/>
        <v>Womenswear Underwear &amp; Nightwear|Knickers/Pants</v>
      </c>
      <c r="D27" s="258">
        <v>45</v>
      </c>
      <c r="E27" s="2" t="s">
        <v>296</v>
      </c>
    </row>
    <row r="28" spans="1:5">
      <c r="A28" s="2" t="s">
        <v>130</v>
      </c>
      <c r="B28" s="2" t="s">
        <v>297</v>
      </c>
      <c r="C28" s="2" t="str">
        <f t="shared" si="0"/>
        <v>Womenswear Underwear &amp; Nightwear|Underwear Vests</v>
      </c>
      <c r="D28" s="258">
        <v>90</v>
      </c>
      <c r="E28" s="2" t="s">
        <v>296</v>
      </c>
    </row>
    <row r="29" spans="1:5">
      <c r="A29" s="2" t="s">
        <v>130</v>
      </c>
      <c r="B29" s="2" t="s">
        <v>298</v>
      </c>
      <c r="C29" s="2" t="str">
        <f t="shared" si="0"/>
        <v>Womenswear Underwear &amp; Nightwear|Nightwear</v>
      </c>
      <c r="D29" s="258">
        <v>150</v>
      </c>
      <c r="E29" s="2" t="s">
        <v>296</v>
      </c>
    </row>
    <row r="30" spans="1:5">
      <c r="A30" s="3" t="s">
        <v>130</v>
      </c>
      <c r="B30" s="2" t="s">
        <v>299</v>
      </c>
      <c r="C30" s="198" t="str">
        <f t="shared" si="0"/>
        <v>Womenswear Underwear &amp; Nightwear|Dressing Gowns (Towelling)</v>
      </c>
      <c r="D30" s="258">
        <v>1500</v>
      </c>
      <c r="E30" s="198" t="s">
        <v>296</v>
      </c>
    </row>
    <row r="31" spans="1:5">
      <c r="A31" s="3" t="s">
        <v>144</v>
      </c>
      <c r="B31" s="2" t="s">
        <v>282</v>
      </c>
      <c r="C31" s="198" t="str">
        <f t="shared" si="0"/>
        <v>Womenswear Tops &amp; Shirts|Tee Shirt</v>
      </c>
      <c r="D31" s="258">
        <v>190</v>
      </c>
      <c r="E31" s="198" t="s">
        <v>300</v>
      </c>
    </row>
    <row r="32" spans="1:5">
      <c r="A32" s="3" t="s">
        <v>144</v>
      </c>
      <c r="B32" s="2" t="s">
        <v>301</v>
      </c>
      <c r="C32" s="198" t="str">
        <f t="shared" si="0"/>
        <v>Womenswear Tops &amp; Shirts|Woven Formal/Casual Shirt</v>
      </c>
      <c r="D32" s="258">
        <v>135</v>
      </c>
      <c r="E32" s="198" t="s">
        <v>300</v>
      </c>
    </row>
    <row r="33" spans="1:5">
      <c r="A33" s="3" t="s">
        <v>144</v>
      </c>
      <c r="B33" s="2" t="s">
        <v>289</v>
      </c>
      <c r="C33" s="198" t="str">
        <f t="shared" si="0"/>
        <v>Womenswear Tops &amp; Shirts|Sweat Tops / Rugby Tops</v>
      </c>
      <c r="D33" s="258">
        <v>420</v>
      </c>
      <c r="E33" s="198" t="s">
        <v>300</v>
      </c>
    </row>
    <row r="34" spans="1:5">
      <c r="A34" s="3" t="s">
        <v>144</v>
      </c>
      <c r="B34" s="2" t="s">
        <v>302</v>
      </c>
      <c r="C34" s="198" t="str">
        <f t="shared" si="0"/>
        <v>Womenswear Tops &amp; Shirts|Jacket</v>
      </c>
      <c r="D34" s="258">
        <v>420</v>
      </c>
      <c r="E34" s="198" t="s">
        <v>300</v>
      </c>
    </row>
    <row r="35" spans="1:5">
      <c r="A35" s="3" t="s">
        <v>144</v>
      </c>
      <c r="B35" s="2" t="s">
        <v>294</v>
      </c>
      <c r="C35" s="198" t="str">
        <f t="shared" ref="C35:C66" si="1">CONCATENATE(A35,"|",B35)</f>
        <v>Womenswear Tops &amp; Shirts|Knitwear</v>
      </c>
      <c r="D35" s="258">
        <v>375</v>
      </c>
      <c r="E35" s="198" t="s">
        <v>300</v>
      </c>
    </row>
    <row r="36" spans="1:5">
      <c r="A36" s="3" t="s">
        <v>157</v>
      </c>
      <c r="B36" s="2" t="s">
        <v>303</v>
      </c>
      <c r="C36" s="198" t="str">
        <f t="shared" si="1"/>
        <v>Womenswear Trousers &amp; Skirts|Jogger</v>
      </c>
      <c r="D36" s="258">
        <v>420</v>
      </c>
      <c r="E36" s="198" t="s">
        <v>304</v>
      </c>
    </row>
    <row r="37" spans="1:5">
      <c r="A37" s="3" t="s">
        <v>157</v>
      </c>
      <c r="B37" s="2" t="s">
        <v>305</v>
      </c>
      <c r="C37" s="198" t="str">
        <f t="shared" si="1"/>
        <v>Womenswear Trousers &amp; Skirts|Cargo Trouser</v>
      </c>
      <c r="D37" s="258">
        <v>275</v>
      </c>
      <c r="E37" s="198" t="s">
        <v>304</v>
      </c>
    </row>
    <row r="38" spans="1:5">
      <c r="A38" s="3" t="s">
        <v>157</v>
      </c>
      <c r="B38" s="2" t="s">
        <v>306</v>
      </c>
      <c r="C38" s="198" t="str">
        <f t="shared" si="1"/>
        <v>Womenswear Trousers &amp; Skirts|Skirt</v>
      </c>
      <c r="D38" s="258">
        <v>115</v>
      </c>
      <c r="E38" s="198" t="s">
        <v>304</v>
      </c>
    </row>
    <row r="39" spans="1:5">
      <c r="A39" s="3" t="s">
        <v>157</v>
      </c>
      <c r="B39" s="2" t="s">
        <v>307</v>
      </c>
      <c r="C39" s="198" t="str">
        <f t="shared" si="1"/>
        <v>Womenswear Trousers &amp; Skirts|Jean</v>
      </c>
      <c r="D39" s="258">
        <v>560</v>
      </c>
      <c r="E39" s="198" t="s">
        <v>304</v>
      </c>
    </row>
    <row r="40" spans="1:5">
      <c r="A40" s="3" t="s">
        <v>170</v>
      </c>
      <c r="B40" s="2" t="s">
        <v>295</v>
      </c>
      <c r="C40" s="198" t="str">
        <f t="shared" si="1"/>
        <v>Menswear Underwear &amp; Nightwear|Knickers/Pants</v>
      </c>
      <c r="D40" s="258">
        <v>90</v>
      </c>
      <c r="E40" s="198" t="s">
        <v>308</v>
      </c>
    </row>
    <row r="41" spans="1:5">
      <c r="A41" s="3" t="s">
        <v>170</v>
      </c>
      <c r="B41" s="2" t="s">
        <v>297</v>
      </c>
      <c r="C41" s="198" t="str">
        <f t="shared" si="1"/>
        <v>Menswear Underwear &amp; Nightwear|Underwear Vests</v>
      </c>
      <c r="D41" s="258">
        <v>110</v>
      </c>
      <c r="E41" s="198" t="s">
        <v>308</v>
      </c>
    </row>
    <row r="42" spans="1:5">
      <c r="A42" s="3" t="s">
        <v>170</v>
      </c>
      <c r="B42" s="2" t="s">
        <v>299</v>
      </c>
      <c r="C42" s="198" t="str">
        <f t="shared" si="1"/>
        <v>Menswear Underwear &amp; Nightwear|Dressing Gowns (Towelling)</v>
      </c>
      <c r="D42" s="258">
        <v>1600</v>
      </c>
      <c r="E42" s="198" t="s">
        <v>308</v>
      </c>
    </row>
    <row r="43" spans="1:5">
      <c r="A43" s="3" t="s">
        <v>170</v>
      </c>
      <c r="B43" s="2" t="s">
        <v>309</v>
      </c>
      <c r="C43" s="198" t="str">
        <f t="shared" si="1"/>
        <v>Menswear Underwear &amp; Nightwear|Pyjamas</v>
      </c>
      <c r="D43" s="258">
        <v>300</v>
      </c>
      <c r="E43" s="198" t="s">
        <v>308</v>
      </c>
    </row>
    <row r="44" spans="1:5">
      <c r="A44" s="3" t="s">
        <v>174</v>
      </c>
      <c r="B44" s="2" t="s">
        <v>282</v>
      </c>
      <c r="C44" s="198" t="str">
        <f t="shared" si="1"/>
        <v>Menswear Tops &amp; Shirts|Tee Shirt</v>
      </c>
      <c r="D44" s="258">
        <v>190</v>
      </c>
      <c r="E44" s="198" t="s">
        <v>310</v>
      </c>
    </row>
    <row r="45" spans="1:5">
      <c r="A45" s="3" t="s">
        <v>174</v>
      </c>
      <c r="B45" s="2" t="s">
        <v>311</v>
      </c>
      <c r="C45" s="198" t="str">
        <f t="shared" si="1"/>
        <v>Menswear Tops &amp; Shirts|Woven Formal Shirt Poly/Cotton 65:35</v>
      </c>
      <c r="D45" s="258">
        <v>240</v>
      </c>
      <c r="E45" s="198" t="s">
        <v>310</v>
      </c>
    </row>
    <row r="46" spans="1:5">
      <c r="A46" s="3" t="s">
        <v>174</v>
      </c>
      <c r="B46" s="2" t="s">
        <v>312</v>
      </c>
      <c r="C46" s="198" t="str">
        <f t="shared" si="1"/>
        <v>Menswear Tops &amp; Shirts|Woven Formal/Casual Shirt 100% Cotton</v>
      </c>
      <c r="D46" s="258">
        <v>285</v>
      </c>
      <c r="E46" s="198" t="s">
        <v>310</v>
      </c>
    </row>
    <row r="47" spans="1:5">
      <c r="A47" s="3" t="s">
        <v>174</v>
      </c>
      <c r="B47" s="2" t="s">
        <v>313</v>
      </c>
      <c r="C47" s="198" t="str">
        <f t="shared" si="1"/>
        <v>Menswear Tops &amp; Shirts|Polo Shirt</v>
      </c>
      <c r="D47" s="258">
        <v>370</v>
      </c>
      <c r="E47" s="198" t="s">
        <v>310</v>
      </c>
    </row>
    <row r="48" spans="1:5">
      <c r="A48" s="3" t="s">
        <v>174</v>
      </c>
      <c r="B48" s="2" t="s">
        <v>289</v>
      </c>
      <c r="C48" s="198" t="str">
        <f t="shared" si="1"/>
        <v>Menswear Tops &amp; Shirts|Sweat Tops / Rugby Tops</v>
      </c>
      <c r="D48" s="258">
        <v>470</v>
      </c>
      <c r="E48" s="198" t="s">
        <v>310</v>
      </c>
    </row>
    <row r="49" spans="1:9">
      <c r="A49" s="3" t="s">
        <v>174</v>
      </c>
      <c r="B49" s="2" t="s">
        <v>294</v>
      </c>
      <c r="C49" s="198" t="str">
        <f t="shared" si="1"/>
        <v>Menswear Tops &amp; Shirts|Knitwear</v>
      </c>
      <c r="D49" s="258">
        <v>500</v>
      </c>
      <c r="E49" s="198" t="s">
        <v>310</v>
      </c>
    </row>
    <row r="50" spans="1:9">
      <c r="A50" s="3" t="s">
        <v>183</v>
      </c>
      <c r="B50" s="2" t="s">
        <v>314</v>
      </c>
      <c r="C50" s="198" t="str">
        <f t="shared" si="1"/>
        <v>Menswear Bottoms|Casual Chino Trouser</v>
      </c>
      <c r="D50" s="258">
        <v>485</v>
      </c>
      <c r="E50" s="198" t="s">
        <v>315</v>
      </c>
    </row>
    <row r="51" spans="1:9">
      <c r="A51" s="3" t="s">
        <v>183</v>
      </c>
      <c r="B51" s="2" t="s">
        <v>303</v>
      </c>
      <c r="C51" s="198" t="str">
        <f t="shared" si="1"/>
        <v>Menswear Bottoms|Jogger</v>
      </c>
      <c r="D51" s="258">
        <v>500</v>
      </c>
      <c r="E51" s="198" t="s">
        <v>315</v>
      </c>
    </row>
    <row r="52" spans="1:9">
      <c r="A52" s="3" t="s">
        <v>183</v>
      </c>
      <c r="B52" s="2" t="s">
        <v>316</v>
      </c>
      <c r="C52" s="198" t="str">
        <f t="shared" si="1"/>
        <v>Menswear Bottoms|Casual Cord Trouser</v>
      </c>
      <c r="D52" s="258">
        <v>630</v>
      </c>
      <c r="E52" s="198" t="s">
        <v>315</v>
      </c>
    </row>
    <row r="53" spans="1:9">
      <c r="A53" s="3" t="s">
        <v>183</v>
      </c>
      <c r="B53" s="2" t="s">
        <v>317</v>
      </c>
      <c r="C53" s="198" t="str">
        <f t="shared" si="1"/>
        <v>Menswear Bottoms|Casual Shorts</v>
      </c>
      <c r="D53" s="258">
        <v>320</v>
      </c>
      <c r="E53" s="198" t="s">
        <v>315</v>
      </c>
    </row>
    <row r="54" spans="1:9">
      <c r="A54" s="3" t="s">
        <v>183</v>
      </c>
      <c r="B54" s="2" t="s">
        <v>307</v>
      </c>
      <c r="C54" s="198" t="str">
        <f t="shared" si="1"/>
        <v>Menswear Bottoms|Jean</v>
      </c>
      <c r="D54" s="258">
        <v>650</v>
      </c>
      <c r="E54" s="198" t="s">
        <v>315</v>
      </c>
    </row>
    <row r="55" spans="1:9">
      <c r="A55" s="3" t="s">
        <v>115</v>
      </c>
      <c r="B55" s="2" t="s">
        <v>318</v>
      </c>
      <c r="C55" s="198" t="str">
        <f t="shared" si="1"/>
        <v>Homwares Bath Sheet|Bath Sheet 420 GSM</v>
      </c>
      <c r="D55" s="249">
        <v>701</v>
      </c>
      <c r="E55" s="198" t="s">
        <v>319</v>
      </c>
      <c r="I55" s="245"/>
    </row>
    <row r="56" spans="1:9">
      <c r="A56" s="3" t="s">
        <v>115</v>
      </c>
      <c r="B56" s="2" t="s">
        <v>320</v>
      </c>
      <c r="C56" s="198" t="str">
        <f t="shared" si="1"/>
        <v>Homwares Bath Sheet|Bath Sheet 500 GSM</v>
      </c>
      <c r="D56" s="249">
        <v>835</v>
      </c>
      <c r="E56" s="198" t="s">
        <v>319</v>
      </c>
    </row>
    <row r="57" spans="1:9">
      <c r="A57" s="3" t="s">
        <v>115</v>
      </c>
      <c r="B57" s="2" t="s">
        <v>321</v>
      </c>
      <c r="C57" s="198" t="str">
        <f t="shared" si="1"/>
        <v>Homwares Bath Sheet|Bath Sheet 570 GSM</v>
      </c>
      <c r="D57" s="249">
        <v>952</v>
      </c>
      <c r="E57" s="198" t="s">
        <v>319</v>
      </c>
    </row>
    <row r="58" spans="1:9">
      <c r="A58" s="3" t="s">
        <v>115</v>
      </c>
      <c r="B58" s="2" t="s">
        <v>322</v>
      </c>
      <c r="C58" s="198" t="str">
        <f t="shared" si="1"/>
        <v>Homwares Bath Sheet|Bath Sheet 640 GSM</v>
      </c>
      <c r="D58" s="249">
        <v>1069</v>
      </c>
      <c r="E58" s="198" t="s">
        <v>319</v>
      </c>
    </row>
    <row r="59" spans="1:9">
      <c r="A59" s="3" t="s">
        <v>115</v>
      </c>
      <c r="B59" s="2" t="s">
        <v>323</v>
      </c>
      <c r="C59" s="198" t="str">
        <f t="shared" si="1"/>
        <v>Homwares Bath Sheet|Bath Sheet 670 GSM</v>
      </c>
      <c r="D59" s="249">
        <v>1119</v>
      </c>
      <c r="E59" s="198" t="s">
        <v>319</v>
      </c>
    </row>
    <row r="60" spans="1:9">
      <c r="A60" s="3" t="s">
        <v>115</v>
      </c>
      <c r="B60" s="2" t="s">
        <v>324</v>
      </c>
      <c r="C60" s="198" t="str">
        <f t="shared" si="1"/>
        <v>Homwares Bath Sheet|Bath Sheet 800 GSM</v>
      </c>
      <c r="D60" s="249">
        <v>1336</v>
      </c>
      <c r="E60" s="198" t="s">
        <v>319</v>
      </c>
    </row>
    <row r="61" spans="1:9">
      <c r="A61" s="3" t="s">
        <v>104</v>
      </c>
      <c r="B61" s="2" t="s">
        <v>325</v>
      </c>
      <c r="C61" s="198" t="str">
        <f t="shared" si="1"/>
        <v>Homewares Bath Towels|Bath Towel 420 GSM</v>
      </c>
      <c r="D61" s="249">
        <v>382</v>
      </c>
      <c r="E61" s="198" t="s">
        <v>326</v>
      </c>
    </row>
    <row r="62" spans="1:9">
      <c r="A62" s="3" t="s">
        <v>104</v>
      </c>
      <c r="B62" s="2" t="s">
        <v>327</v>
      </c>
      <c r="C62" s="198" t="str">
        <f t="shared" si="1"/>
        <v>Homewares Bath Towels|Bath Towel 500 GSM</v>
      </c>
      <c r="D62" s="249">
        <v>455</v>
      </c>
      <c r="E62" s="198" t="s">
        <v>326</v>
      </c>
    </row>
    <row r="63" spans="1:9">
      <c r="A63" s="3" t="s">
        <v>104</v>
      </c>
      <c r="B63" s="2" t="s">
        <v>328</v>
      </c>
      <c r="C63" s="198" t="str">
        <f t="shared" si="1"/>
        <v>Homewares Bath Towels|Bath Towel 570 GSM</v>
      </c>
      <c r="D63" s="249">
        <v>519</v>
      </c>
      <c r="E63" s="198" t="s">
        <v>326</v>
      </c>
    </row>
    <row r="64" spans="1:9">
      <c r="A64" s="3" t="s">
        <v>104</v>
      </c>
      <c r="B64" s="2" t="s">
        <v>329</v>
      </c>
      <c r="C64" s="198" t="str">
        <f t="shared" si="1"/>
        <v>Homewares Bath Towels|Bath Towel 640 GSM</v>
      </c>
      <c r="D64" s="249">
        <v>582</v>
      </c>
      <c r="E64" s="198" t="s">
        <v>326</v>
      </c>
    </row>
    <row r="65" spans="1:5">
      <c r="A65" s="3" t="s">
        <v>104</v>
      </c>
      <c r="B65" s="2" t="s">
        <v>330</v>
      </c>
      <c r="C65" s="198" t="str">
        <f t="shared" si="1"/>
        <v>Homewares Bath Towels|Bath Towel 670 GSM</v>
      </c>
      <c r="D65" s="249">
        <v>610</v>
      </c>
      <c r="E65" s="198" t="s">
        <v>326</v>
      </c>
    </row>
    <row r="66" spans="1:5">
      <c r="A66" s="3" t="s">
        <v>104</v>
      </c>
      <c r="B66" s="2" t="s">
        <v>331</v>
      </c>
      <c r="C66" s="198" t="str">
        <f t="shared" si="1"/>
        <v>Homewares Bath Towels|Bath Towel 800 GSM</v>
      </c>
      <c r="D66" s="249">
        <v>728</v>
      </c>
      <c r="E66" s="198" t="s">
        <v>326</v>
      </c>
    </row>
    <row r="67" spans="1:5">
      <c r="A67" s="3" t="s">
        <v>66</v>
      </c>
      <c r="B67" s="2" t="s">
        <v>332</v>
      </c>
      <c r="C67" s="198" t="str">
        <f t="shared" ref="C67:C98" si="2">CONCATENATE(A67,"|",B67)</f>
        <v>Homewares Face Cloths|Face Cloth 420 GSM</v>
      </c>
      <c r="D67" s="249">
        <v>42</v>
      </c>
      <c r="E67" s="198" t="s">
        <v>333</v>
      </c>
    </row>
    <row r="68" spans="1:5">
      <c r="A68" s="3" t="s">
        <v>66</v>
      </c>
      <c r="B68" s="2" t="s">
        <v>334</v>
      </c>
      <c r="C68" s="198" t="str">
        <f t="shared" si="2"/>
        <v>Homewares Face Cloths|Face Cloth 500 GSM</v>
      </c>
      <c r="D68" s="249">
        <v>50</v>
      </c>
      <c r="E68" s="198" t="s">
        <v>333</v>
      </c>
    </row>
    <row r="69" spans="1:5">
      <c r="A69" s="3" t="s">
        <v>66</v>
      </c>
      <c r="B69" s="2" t="s">
        <v>335</v>
      </c>
      <c r="C69" s="198" t="str">
        <f t="shared" si="2"/>
        <v>Homewares Face Cloths|Face Cloth 570 GSM</v>
      </c>
      <c r="D69" s="249">
        <v>57</v>
      </c>
      <c r="E69" s="198" t="s">
        <v>333</v>
      </c>
    </row>
    <row r="70" spans="1:5">
      <c r="A70" s="3" t="s">
        <v>66</v>
      </c>
      <c r="B70" s="2" t="s">
        <v>336</v>
      </c>
      <c r="C70" s="198" t="str">
        <f t="shared" si="2"/>
        <v>Homewares Face Cloths|Face Cloth 640 GSM</v>
      </c>
      <c r="D70" s="249">
        <v>64</v>
      </c>
      <c r="E70" s="198" t="s">
        <v>333</v>
      </c>
    </row>
    <row r="71" spans="1:5">
      <c r="A71" s="3" t="s">
        <v>66</v>
      </c>
      <c r="B71" s="2" t="s">
        <v>337</v>
      </c>
      <c r="C71" s="198" t="str">
        <f t="shared" si="2"/>
        <v>Homewares Face Cloths|Face Cloth 670 GSM</v>
      </c>
      <c r="D71" s="249">
        <v>66</v>
      </c>
      <c r="E71" s="198" t="s">
        <v>333</v>
      </c>
    </row>
    <row r="72" spans="1:5">
      <c r="A72" s="3" t="s">
        <v>66</v>
      </c>
      <c r="B72" s="2" t="s">
        <v>338</v>
      </c>
      <c r="C72" s="198" t="str">
        <f t="shared" si="2"/>
        <v>Homewares Face Cloths|Face Cloth 800 GSM</v>
      </c>
      <c r="D72" s="249">
        <v>79</v>
      </c>
      <c r="E72" s="198" t="s">
        <v>333</v>
      </c>
    </row>
    <row r="73" spans="1:5">
      <c r="A73" s="3" t="s">
        <v>87</v>
      </c>
      <c r="B73" s="2" t="s">
        <v>339</v>
      </c>
      <c r="C73" s="198" t="str">
        <f t="shared" si="2"/>
        <v>Homewares Guest Towels|Guest Towel 420 GSM</v>
      </c>
      <c r="D73" s="249">
        <v>109</v>
      </c>
      <c r="E73" s="198" t="s">
        <v>340</v>
      </c>
    </row>
    <row r="74" spans="1:5">
      <c r="A74" s="3" t="s">
        <v>87</v>
      </c>
      <c r="B74" s="2" t="s">
        <v>341</v>
      </c>
      <c r="C74" s="198" t="str">
        <f t="shared" si="2"/>
        <v>Homewares Guest Towels|Guest Towel 500 GSM</v>
      </c>
      <c r="D74" s="249">
        <v>130</v>
      </c>
      <c r="E74" s="198" t="s">
        <v>340</v>
      </c>
    </row>
    <row r="75" spans="1:5">
      <c r="A75" s="3" t="s">
        <v>87</v>
      </c>
      <c r="B75" s="2" t="s">
        <v>342</v>
      </c>
      <c r="C75" s="198" t="str">
        <f t="shared" si="2"/>
        <v>Homewares Guest Towels|Guest Towel 570 GSM</v>
      </c>
      <c r="D75" s="249">
        <v>148</v>
      </c>
      <c r="E75" s="198" t="s">
        <v>340</v>
      </c>
    </row>
    <row r="76" spans="1:5">
      <c r="A76" s="3" t="s">
        <v>87</v>
      </c>
      <c r="B76" s="2" t="s">
        <v>343</v>
      </c>
      <c r="C76" s="198" t="str">
        <f t="shared" si="2"/>
        <v>Homewares Guest Towels|Guest Towel 640 GSM</v>
      </c>
      <c r="D76" s="249">
        <v>166</v>
      </c>
      <c r="E76" s="198" t="s">
        <v>340</v>
      </c>
    </row>
    <row r="77" spans="1:5">
      <c r="A77" s="3" t="s">
        <v>87</v>
      </c>
      <c r="B77" s="2" t="s">
        <v>344</v>
      </c>
      <c r="C77" s="198" t="str">
        <f t="shared" si="2"/>
        <v>Homewares Guest Towels|Guest Towel 670 GSM</v>
      </c>
      <c r="D77" s="249">
        <v>174</v>
      </c>
      <c r="E77" s="198" t="s">
        <v>340</v>
      </c>
    </row>
    <row r="78" spans="1:5">
      <c r="A78" s="3" t="s">
        <v>87</v>
      </c>
      <c r="B78" s="2" t="s">
        <v>345</v>
      </c>
      <c r="C78" s="198" t="str">
        <f t="shared" si="2"/>
        <v>Homewares Guest Towels|Guest Towel 800 GSM</v>
      </c>
      <c r="D78" s="249">
        <v>380</v>
      </c>
      <c r="E78" s="198" t="s">
        <v>340</v>
      </c>
    </row>
    <row r="79" spans="1:5">
      <c r="A79" s="3" t="s">
        <v>96</v>
      </c>
      <c r="B79" s="2" t="s">
        <v>346</v>
      </c>
      <c r="C79" s="198" t="str">
        <f t="shared" si="2"/>
        <v>Homewares Hand Towels|Hand Towel 420 GSM</v>
      </c>
      <c r="D79" s="249">
        <v>200</v>
      </c>
      <c r="E79" s="198" t="s">
        <v>347</v>
      </c>
    </row>
    <row r="80" spans="1:5">
      <c r="A80" s="3" t="s">
        <v>96</v>
      </c>
      <c r="B80" s="2" t="s">
        <v>348</v>
      </c>
      <c r="C80" s="198" t="str">
        <f t="shared" si="2"/>
        <v>Homewares Hand Towels|Hand Towel 500 GSM</v>
      </c>
      <c r="D80" s="249">
        <v>238</v>
      </c>
      <c r="E80" s="198" t="s">
        <v>347</v>
      </c>
    </row>
    <row r="81" spans="1:5">
      <c r="A81" s="3" t="s">
        <v>96</v>
      </c>
      <c r="B81" s="2" t="s">
        <v>349</v>
      </c>
      <c r="C81" s="198" t="str">
        <f t="shared" si="2"/>
        <v>Homewares Hand Towels|Hand Towel 570 GSM</v>
      </c>
      <c r="D81" s="249">
        <v>271</v>
      </c>
      <c r="E81" s="198" t="s">
        <v>347</v>
      </c>
    </row>
    <row r="82" spans="1:5">
      <c r="A82" s="3" t="s">
        <v>96</v>
      </c>
      <c r="B82" s="2" t="s">
        <v>350</v>
      </c>
      <c r="C82" s="198" t="str">
        <f t="shared" si="2"/>
        <v>Homewares Hand Towels|Hand Towel 640 GSM</v>
      </c>
      <c r="D82" s="249">
        <v>304</v>
      </c>
      <c r="E82" s="198" t="s">
        <v>347</v>
      </c>
    </row>
    <row r="83" spans="1:5">
      <c r="A83" s="3" t="s">
        <v>96</v>
      </c>
      <c r="B83" s="2" t="s">
        <v>351</v>
      </c>
      <c r="C83" s="198" t="str">
        <f t="shared" si="2"/>
        <v>Homewares Hand Towels|Hand Towel 670 GSM</v>
      </c>
      <c r="D83" s="249">
        <v>318</v>
      </c>
      <c r="E83" s="198" t="s">
        <v>347</v>
      </c>
    </row>
    <row r="84" spans="1:5">
      <c r="A84" s="3" t="s">
        <v>96</v>
      </c>
      <c r="B84" s="2" t="s">
        <v>352</v>
      </c>
      <c r="C84" s="198" t="str">
        <f t="shared" si="2"/>
        <v>Homewares Hand Towels|Hand Towel 800 GSM</v>
      </c>
      <c r="D84" s="249">
        <v>380</v>
      </c>
      <c r="E84" s="198" t="s">
        <v>347</v>
      </c>
    </row>
    <row r="85" spans="1:5">
      <c r="A85" s="3" t="s">
        <v>84</v>
      </c>
      <c r="B85" s="2" t="s">
        <v>353</v>
      </c>
      <c r="C85" s="198" t="str">
        <f t="shared" si="2"/>
        <v>Homewares Kitchen Towels|Kitchen Tea Towel</v>
      </c>
      <c r="D85" s="249">
        <v>100</v>
      </c>
      <c r="E85" s="198" t="s">
        <v>354</v>
      </c>
    </row>
    <row r="86" spans="1:5">
      <c r="A86" s="3" t="s">
        <v>124</v>
      </c>
      <c r="B86" s="2" t="s">
        <v>355</v>
      </c>
      <c r="C86" s="198" t="str">
        <f t="shared" si="2"/>
        <v>Homewares Duvet &amp; Quilt Covers|Duvet / Quilt Cover (150 X 200 Cm)</v>
      </c>
      <c r="D86" s="249">
        <v>750</v>
      </c>
      <c r="E86" s="198" t="s">
        <v>356</v>
      </c>
    </row>
    <row r="87" spans="1:5">
      <c r="A87" s="3" t="s">
        <v>124</v>
      </c>
      <c r="B87" s="2" t="s">
        <v>357</v>
      </c>
      <c r="C87" s="198" t="str">
        <f t="shared" si="2"/>
        <v>Homewares Duvet &amp; Quilt Covers|Duvet / Quilt Cover (200 X 200 Cm)</v>
      </c>
      <c r="D87" s="249">
        <v>1000</v>
      </c>
      <c r="E87" s="198" t="s">
        <v>356</v>
      </c>
    </row>
    <row r="88" spans="1:5">
      <c r="A88" s="3" t="s">
        <v>124</v>
      </c>
      <c r="B88" s="2" t="s">
        <v>358</v>
      </c>
      <c r="C88" s="198" t="str">
        <f t="shared" si="2"/>
        <v>Homewares Duvet &amp; Quilt Covers|Duvet / Quilt Cover (240 X 220 Cm)</v>
      </c>
      <c r="D88" s="249">
        <v>1320</v>
      </c>
      <c r="E88" s="198" t="s">
        <v>356</v>
      </c>
    </row>
    <row r="89" spans="1:5">
      <c r="A89" s="3" t="s">
        <v>124</v>
      </c>
      <c r="B89" s="2" t="s">
        <v>359</v>
      </c>
      <c r="C89" s="198" t="str">
        <f t="shared" si="2"/>
        <v>Homewares Duvet &amp; Quilt Covers|Duvet / Quilt Cover (260 X 220 Cm)</v>
      </c>
      <c r="D89" s="249">
        <v>1430</v>
      </c>
      <c r="E89" s="198" t="s">
        <v>356</v>
      </c>
    </row>
    <row r="90" spans="1:5">
      <c r="A90" s="3" t="s">
        <v>136</v>
      </c>
      <c r="B90" s="2" t="s">
        <v>360</v>
      </c>
      <c r="C90" s="198" t="str">
        <f t="shared" si="2"/>
        <v>Homewares Fitted Sheets|Fitted Sheet (135 X 190 X 20 Cm)</v>
      </c>
      <c r="D90" s="249">
        <v>500</v>
      </c>
      <c r="E90" s="198" t="s">
        <v>361</v>
      </c>
    </row>
    <row r="91" spans="1:5">
      <c r="A91" s="3" t="s">
        <v>136</v>
      </c>
      <c r="B91" s="2" t="s">
        <v>362</v>
      </c>
      <c r="C91" s="198" t="str">
        <f t="shared" si="2"/>
        <v>Homewares Fitted Sheets|Fitted Sheet (140 X 200 X 20 Cm)</v>
      </c>
      <c r="D91" s="249">
        <v>540</v>
      </c>
      <c r="E91" s="198" t="s">
        <v>361</v>
      </c>
    </row>
    <row r="92" spans="1:5">
      <c r="A92" s="3" t="s">
        <v>136</v>
      </c>
      <c r="B92" s="2" t="s">
        <v>363</v>
      </c>
      <c r="C92" s="198" t="str">
        <f t="shared" si="2"/>
        <v>Homewares Fitted Sheets|Fitted Sheet (160 X 200 X 20 Cm)</v>
      </c>
      <c r="D92" s="249">
        <v>600</v>
      </c>
      <c r="E92" s="198" t="s">
        <v>361</v>
      </c>
    </row>
    <row r="93" spans="1:5">
      <c r="A93" s="3" t="s">
        <v>136</v>
      </c>
      <c r="B93" s="2" t="s">
        <v>364</v>
      </c>
      <c r="C93" s="198" t="str">
        <f t="shared" si="2"/>
        <v>Homewares Fitted Sheets|Fitted Sheet (180 X 200 X 20 Cm)</v>
      </c>
      <c r="D93" s="249">
        <v>660</v>
      </c>
      <c r="E93" s="198" t="s">
        <v>361</v>
      </c>
    </row>
    <row r="94" spans="1:5">
      <c r="A94" s="3" t="s">
        <v>136</v>
      </c>
      <c r="B94" s="2" t="s">
        <v>365</v>
      </c>
      <c r="C94" s="198" t="str">
        <f t="shared" si="2"/>
        <v>Homewares Fitted Sheets|Fitted Sheet (200 X 200 X 20 Cm)</v>
      </c>
      <c r="D94" s="249">
        <v>720</v>
      </c>
      <c r="E94" s="198" t="s">
        <v>361</v>
      </c>
    </row>
    <row r="95" spans="1:5">
      <c r="A95" s="3" t="s">
        <v>136</v>
      </c>
      <c r="B95" s="2" t="s">
        <v>366</v>
      </c>
      <c r="C95" s="198" t="str">
        <f t="shared" si="2"/>
        <v>Homewares Fitted Sheets|Fitted Sheet (90 X 200 X 20 Cm)</v>
      </c>
      <c r="D95" s="249">
        <v>420</v>
      </c>
      <c r="E95" s="198" t="s">
        <v>361</v>
      </c>
    </row>
    <row r="96" spans="1:5">
      <c r="A96" s="3" t="s">
        <v>149</v>
      </c>
      <c r="B96" s="2" t="s">
        <v>367</v>
      </c>
      <c r="C96" s="198" t="str">
        <f t="shared" si="2"/>
        <v>Homewares Flat Sheets|Flat Sheet (150 X 260 Cm)</v>
      </c>
      <c r="D96" s="249">
        <v>350</v>
      </c>
      <c r="E96" s="198" t="s">
        <v>368</v>
      </c>
    </row>
    <row r="97" spans="1:5">
      <c r="A97" s="3" t="s">
        <v>149</v>
      </c>
      <c r="B97" s="2" t="s">
        <v>369</v>
      </c>
      <c r="C97" s="198" t="str">
        <f t="shared" si="2"/>
        <v>Homewares Flat Sheets|Flat Sheet (180 X 260 Cm)</v>
      </c>
      <c r="D97" s="249">
        <v>420</v>
      </c>
      <c r="E97" s="198" t="s">
        <v>368</v>
      </c>
    </row>
    <row r="98" spans="1:5">
      <c r="A98" s="3" t="s">
        <v>149</v>
      </c>
      <c r="B98" s="2" t="s">
        <v>370</v>
      </c>
      <c r="C98" s="198" t="str">
        <f t="shared" si="2"/>
        <v>Homewares Flat Sheets|Flat Sheet (220 X 260 Cm)</v>
      </c>
      <c r="D98" s="249">
        <v>500</v>
      </c>
      <c r="E98" s="198" t="s">
        <v>368</v>
      </c>
    </row>
    <row r="99" spans="1:5">
      <c r="A99" s="3" t="s">
        <v>149</v>
      </c>
      <c r="B99" s="2" t="s">
        <v>371</v>
      </c>
      <c r="C99" s="198" t="str">
        <f t="shared" ref="C99:C116" si="3">CONCATENATE(A99,"|",B99)</f>
        <v>Homewares Flat Sheets|Flat Sheet (240 X 260 Cm)</v>
      </c>
      <c r="D99" s="249">
        <v>560</v>
      </c>
      <c r="E99" s="198" t="s">
        <v>368</v>
      </c>
    </row>
    <row r="100" spans="1:5">
      <c r="A100" s="3" t="s">
        <v>149</v>
      </c>
      <c r="B100" s="2" t="s">
        <v>372</v>
      </c>
      <c r="C100" s="198" t="str">
        <f t="shared" si="3"/>
        <v>Homewares Flat Sheets|Flat Sheet (265 X 275 Cm)</v>
      </c>
      <c r="D100" s="249">
        <v>650</v>
      </c>
      <c r="E100" s="198" t="s">
        <v>368</v>
      </c>
    </row>
    <row r="101" spans="1:5">
      <c r="A101" s="3" t="s">
        <v>149</v>
      </c>
      <c r="B101" s="2" t="s">
        <v>373</v>
      </c>
      <c r="C101" s="198" t="str">
        <f t="shared" si="3"/>
        <v>Homewares Flat Sheets|Flat Sheet (280 X 290 Cm)</v>
      </c>
      <c r="D101" s="249">
        <v>730</v>
      </c>
      <c r="E101" s="198" t="s">
        <v>368</v>
      </c>
    </row>
    <row r="102" spans="1:5">
      <c r="A102" s="3" t="s">
        <v>163</v>
      </c>
      <c r="B102" s="2" t="s">
        <v>374</v>
      </c>
      <c r="C102" s="198" t="str">
        <f t="shared" si="3"/>
        <v>Homewares Other Bedding|Duvet / Quilt (Outer Fabric) - 150 X 200 Cm</v>
      </c>
      <c r="D102" s="249">
        <v>630</v>
      </c>
      <c r="E102" s="198" t="s">
        <v>375</v>
      </c>
    </row>
    <row r="103" spans="1:5">
      <c r="A103" s="3" t="s">
        <v>163</v>
      </c>
      <c r="B103" s="2" t="s">
        <v>376</v>
      </c>
      <c r="C103" s="198" t="str">
        <f t="shared" si="3"/>
        <v>Homewares Other Bedding|Duvet / Quilt (Outer Fabric) - 200 X 200 Cm</v>
      </c>
      <c r="D103" s="249">
        <v>840</v>
      </c>
      <c r="E103" s="198" t="s">
        <v>375</v>
      </c>
    </row>
    <row r="104" spans="1:5">
      <c r="A104" s="3" t="s">
        <v>163</v>
      </c>
      <c r="B104" s="2" t="s">
        <v>377</v>
      </c>
      <c r="C104" s="198" t="str">
        <f t="shared" si="3"/>
        <v>Homewares Other Bedding|Duvet / Quilt (Outer Fabric) - 240 X 200 Cm</v>
      </c>
      <c r="D104" s="249">
        <v>1000</v>
      </c>
      <c r="E104" s="198" t="s">
        <v>375</v>
      </c>
    </row>
    <row r="105" spans="1:5">
      <c r="A105" s="3" t="s">
        <v>163</v>
      </c>
      <c r="B105" s="2" t="s">
        <v>378</v>
      </c>
      <c r="C105" s="198" t="str">
        <f t="shared" si="3"/>
        <v>Homewares Other Bedding|Pillow (Outer Fabric)</v>
      </c>
      <c r="D105" s="249">
        <v>150</v>
      </c>
      <c r="E105" s="198" t="s">
        <v>375</v>
      </c>
    </row>
    <row r="106" spans="1:5">
      <c r="A106" s="3" t="s">
        <v>163</v>
      </c>
      <c r="B106" s="2" t="s">
        <v>379</v>
      </c>
      <c r="C106" s="198" t="str">
        <f t="shared" si="3"/>
        <v>Homewares Other Bedding|Pillowcase</v>
      </c>
      <c r="D106" s="249">
        <v>150</v>
      </c>
      <c r="E106" s="198" t="s">
        <v>375</v>
      </c>
    </row>
    <row r="107" spans="1:5">
      <c r="A107" s="3" t="s">
        <v>163</v>
      </c>
      <c r="B107" s="2" t="s">
        <v>380</v>
      </c>
      <c r="C107" s="198" t="str">
        <f t="shared" si="3"/>
        <v>Homewares Other Bedding|Valance Sheet (140 X 200 Cm)</v>
      </c>
      <c r="D107" s="249">
        <v>500</v>
      </c>
      <c r="E107" s="198" t="s">
        <v>375</v>
      </c>
    </row>
    <row r="108" spans="1:5">
      <c r="A108" s="3" t="s">
        <v>175</v>
      </c>
      <c r="B108" s="2" t="s">
        <v>381</v>
      </c>
      <c r="C108" s="198" t="str">
        <f t="shared" si="3"/>
        <v>Homewares Carpets, Rugs &amp; Curtains|Bath Mat</v>
      </c>
      <c r="D108" s="249">
        <v>483</v>
      </c>
      <c r="E108" s="198" t="s">
        <v>382</v>
      </c>
    </row>
    <row r="109" spans="1:5">
      <c r="A109" s="3" t="s">
        <v>175</v>
      </c>
      <c r="B109" s="200" t="s">
        <v>383</v>
      </c>
      <c r="C109" s="199" t="str">
        <f t="shared" si="3"/>
        <v>Homewares Carpets, Rugs &amp; Curtains|Curtains 300 Cm X 145 Cm 600 Gsm</v>
      </c>
      <c r="D109" s="250">
        <v>2610</v>
      </c>
      <c r="E109" s="198" t="s">
        <v>382</v>
      </c>
    </row>
    <row r="110" spans="1:5">
      <c r="A110" s="263" t="s">
        <v>384</v>
      </c>
      <c r="B110" s="200" t="s">
        <v>385</v>
      </c>
      <c r="C110" s="199" t="str">
        <f t="shared" si="3"/>
        <v>Socks|Socks (Older Boys)</v>
      </c>
      <c r="D110" s="199">
        <v>30</v>
      </c>
      <c r="E110" s="199" t="s">
        <v>386</v>
      </c>
    </row>
    <row r="111" spans="1:5">
      <c r="A111" s="263" t="s">
        <v>384</v>
      </c>
      <c r="B111" s="200" t="s">
        <v>387</v>
      </c>
      <c r="C111" s="199" t="str">
        <f t="shared" si="3"/>
        <v>Socks|Socks (Younger Boys)</v>
      </c>
      <c r="D111" s="199">
        <v>15</v>
      </c>
      <c r="E111" s="199" t="s">
        <v>386</v>
      </c>
    </row>
    <row r="112" spans="1:5">
      <c r="A112" s="263" t="s">
        <v>384</v>
      </c>
      <c r="B112" s="200" t="s">
        <v>388</v>
      </c>
      <c r="C112" s="199" t="str">
        <f t="shared" si="3"/>
        <v>Socks|Socks (Older Girls)</v>
      </c>
      <c r="D112" s="199">
        <v>26</v>
      </c>
      <c r="E112" s="199" t="s">
        <v>386</v>
      </c>
    </row>
    <row r="113" spans="1:5">
      <c r="A113" s="263" t="s">
        <v>384</v>
      </c>
      <c r="B113" s="200" t="s">
        <v>389</v>
      </c>
      <c r="C113" s="199" t="str">
        <f t="shared" si="3"/>
        <v>Socks|Socks (Younger Girls)</v>
      </c>
      <c r="D113" s="199">
        <v>13</v>
      </c>
      <c r="E113" s="199" t="s">
        <v>386</v>
      </c>
    </row>
    <row r="114" spans="1:5">
      <c r="A114" s="263" t="s">
        <v>384</v>
      </c>
      <c r="B114" s="200" t="s">
        <v>390</v>
      </c>
      <c r="C114" s="199" t="str">
        <f t="shared" si="3"/>
        <v>Socks|Socks (Mens)</v>
      </c>
      <c r="D114" s="199">
        <v>35</v>
      </c>
      <c r="E114" s="199" t="s">
        <v>386</v>
      </c>
    </row>
    <row r="115" spans="1:5">
      <c r="A115" s="263" t="s">
        <v>384</v>
      </c>
      <c r="B115" s="200" t="s">
        <v>391</v>
      </c>
      <c r="C115" s="199" t="str">
        <f t="shared" si="3"/>
        <v>Socks|Socks (Schoolwear)</v>
      </c>
      <c r="D115" s="199">
        <v>10</v>
      </c>
      <c r="E115" s="199" t="s">
        <v>386</v>
      </c>
    </row>
    <row r="116" spans="1:5">
      <c r="A116" s="263" t="s">
        <v>384</v>
      </c>
      <c r="B116" s="200" t="s">
        <v>392</v>
      </c>
      <c r="C116" s="199" t="str">
        <f t="shared" si="3"/>
        <v>Socks|Socks (Womenswear)</v>
      </c>
      <c r="D116" s="199">
        <v>31</v>
      </c>
      <c r="E116" s="199" t="s">
        <v>386</v>
      </c>
    </row>
  </sheetData>
  <sheetProtection selectLockedCells="1" selectUnlockedCells="1"/>
  <pageMargins left="0.7" right="0.7" top="0.75" bottom="0.75" header="0.3" footer="0.3"/>
  <pageSetup paperSize="9" orientation="portrait" r:id="rId1"/>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tabColor theme="0" tint="-0.249977111117893"/>
  </sheetPr>
  <dimension ref="A1:AI10"/>
  <sheetViews>
    <sheetView workbookViewId="0">
      <selection activeCell="J5" sqref="J5"/>
    </sheetView>
  </sheetViews>
  <sheetFormatPr defaultRowHeight="14.45"/>
  <cols>
    <col min="1" max="3" width="31.5703125" customWidth="1"/>
    <col min="4" max="4" width="19.5703125" customWidth="1"/>
    <col min="5" max="5" width="11.5703125" customWidth="1"/>
    <col min="6" max="9" width="30.42578125" bestFit="1" customWidth="1"/>
    <col min="10" max="10" width="37" customWidth="1"/>
    <col min="11" max="11" width="30.42578125" customWidth="1"/>
    <col min="12" max="12" width="24.5703125" customWidth="1"/>
    <col min="13" max="13" width="30" bestFit="1" customWidth="1"/>
    <col min="14" max="14" width="43" bestFit="1" customWidth="1"/>
    <col min="15" max="15" width="23" bestFit="1" customWidth="1"/>
    <col min="16" max="16" width="19.42578125" bestFit="1" customWidth="1"/>
    <col min="17" max="17" width="20.42578125" customWidth="1"/>
    <col min="18" max="18" width="26.5703125" customWidth="1"/>
    <col min="19" max="19" width="22.5703125" customWidth="1"/>
    <col min="20" max="20" width="22.42578125" customWidth="1"/>
    <col min="21" max="21" width="21.5703125" customWidth="1"/>
    <col min="22" max="22" width="21.42578125" customWidth="1"/>
    <col min="23" max="23" width="33.5703125" bestFit="1" customWidth="1"/>
    <col min="24" max="24" width="29.5703125" bestFit="1" customWidth="1"/>
    <col min="25" max="25" width="24.42578125" bestFit="1" customWidth="1"/>
    <col min="26" max="26" width="39.42578125" bestFit="1" customWidth="1"/>
    <col min="27" max="27" width="32.5703125" bestFit="1" customWidth="1"/>
  </cols>
  <sheetData>
    <row r="1" spans="1:35">
      <c r="A1" t="s">
        <v>393</v>
      </c>
      <c r="B1" t="s">
        <v>394</v>
      </c>
      <c r="C1" t="s">
        <v>395</v>
      </c>
      <c r="H1" s="195"/>
      <c r="I1" s="195"/>
      <c r="J1" s="195"/>
      <c r="K1" s="195"/>
      <c r="L1" s="195"/>
      <c r="M1" s="195"/>
      <c r="N1" s="195"/>
      <c r="O1" s="195"/>
      <c r="P1" s="195"/>
      <c r="Q1" s="195"/>
      <c r="R1" s="195"/>
      <c r="S1" s="195"/>
      <c r="T1" s="195"/>
      <c r="U1" s="195"/>
      <c r="V1" s="195"/>
      <c r="W1" s="195"/>
      <c r="X1" s="195"/>
      <c r="Y1" s="195"/>
      <c r="Z1" s="195"/>
      <c r="AA1" s="195"/>
    </row>
    <row r="2" spans="1:35">
      <c r="A2" t="s">
        <v>396</v>
      </c>
      <c r="B2" t="s">
        <v>397</v>
      </c>
      <c r="C2" t="s">
        <v>398</v>
      </c>
      <c r="J2" s="195"/>
      <c r="K2" s="195"/>
      <c r="L2" s="195"/>
      <c r="M2" s="195"/>
      <c r="N2" s="195"/>
      <c r="O2" s="195"/>
      <c r="P2" s="195"/>
      <c r="Q2" s="195"/>
      <c r="R2" s="195"/>
      <c r="S2" s="195"/>
      <c r="T2" s="195"/>
      <c r="U2" s="195"/>
      <c r="V2" s="195"/>
      <c r="W2" s="195"/>
      <c r="X2" s="195"/>
      <c r="Y2" s="195"/>
      <c r="Z2" s="195"/>
      <c r="AA2" s="195"/>
    </row>
    <row r="3" spans="1:35">
      <c r="A3" t="s">
        <v>399</v>
      </c>
      <c r="B3" t="s">
        <v>400</v>
      </c>
      <c r="C3" t="s">
        <v>401</v>
      </c>
      <c r="J3" s="195"/>
      <c r="K3" s="195"/>
      <c r="L3" s="195"/>
      <c r="M3" s="195"/>
      <c r="N3" s="195"/>
      <c r="O3" s="195"/>
      <c r="P3" s="195"/>
      <c r="Q3" s="195"/>
      <c r="R3" s="195"/>
      <c r="S3" s="195"/>
      <c r="T3" s="195"/>
      <c r="U3" s="195"/>
      <c r="V3" s="195"/>
      <c r="W3" s="195"/>
      <c r="X3" s="195"/>
      <c r="Y3" s="195"/>
      <c r="Z3" s="195"/>
      <c r="AA3" s="195"/>
    </row>
    <row r="4" spans="1:35">
      <c r="A4" t="s">
        <v>402</v>
      </c>
      <c r="B4" t="s">
        <v>403</v>
      </c>
      <c r="C4" t="s">
        <v>404</v>
      </c>
      <c r="J4" s="195"/>
      <c r="K4" s="195"/>
      <c r="L4" s="195"/>
      <c r="M4" s="195"/>
      <c r="N4" s="195"/>
      <c r="O4" s="195"/>
      <c r="P4" s="195"/>
      <c r="Q4" s="195"/>
      <c r="R4" s="195"/>
      <c r="S4" s="195"/>
      <c r="T4" s="195"/>
      <c r="U4" s="195"/>
      <c r="V4" s="195"/>
      <c r="W4" s="195"/>
      <c r="X4" s="195"/>
      <c r="Y4" s="195"/>
      <c r="Z4" s="195"/>
      <c r="AA4" s="195"/>
    </row>
    <row r="5" spans="1:35">
      <c r="AE5" s="193"/>
      <c r="AF5" s="140"/>
      <c r="AH5" s="194"/>
      <c r="AI5" s="194"/>
    </row>
    <row r="6" spans="1:35">
      <c r="AE6" s="193"/>
      <c r="AF6" s="140"/>
      <c r="AH6" s="194"/>
      <c r="AI6" s="194"/>
    </row>
    <row r="7" spans="1:35">
      <c r="AD7" s="193"/>
      <c r="AE7" s="140"/>
      <c r="AG7" s="194"/>
      <c r="AH7" s="194"/>
    </row>
    <row r="8" spans="1:35">
      <c r="AD8" s="193"/>
      <c r="AE8" s="140"/>
      <c r="AG8" s="194"/>
      <c r="AH8" s="194"/>
    </row>
    <row r="9" spans="1:35">
      <c r="AD9" s="193"/>
      <c r="AE9" s="140"/>
      <c r="AG9" s="194"/>
      <c r="AH9" s="194"/>
    </row>
    <row r="10" spans="1:35">
      <c r="AD10" s="193"/>
      <c r="AE10" s="140"/>
      <c r="AG10" s="194"/>
      <c r="AH10" s="194"/>
    </row>
  </sheetData>
  <pageMargins left="0.7" right="0.7" top="0.75" bottom="0.75" header="0.3" footer="0.3"/>
  <pageSetup paperSize="9" orientation="portrait" horizontalDpi="300" verticalDpi="300" r:id="rId1"/>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tabColor theme="0" tint="-0.249977111117893"/>
  </sheetPr>
  <dimension ref="A1:B13"/>
  <sheetViews>
    <sheetView workbookViewId="0">
      <selection activeCell="J5" sqref="J5"/>
    </sheetView>
  </sheetViews>
  <sheetFormatPr defaultRowHeight="14.45"/>
  <cols>
    <col min="1" max="1" width="35.42578125" bestFit="1" customWidth="1"/>
    <col min="2" max="2" width="30.5703125" bestFit="1" customWidth="1"/>
  </cols>
  <sheetData>
    <row r="1" spans="1:2">
      <c r="A1" t="s">
        <v>273</v>
      </c>
      <c r="B1" t="s">
        <v>274</v>
      </c>
    </row>
    <row r="2" spans="1:2">
      <c r="A2" t="s">
        <v>32</v>
      </c>
      <c r="B2" t="s">
        <v>279</v>
      </c>
    </row>
    <row r="3" spans="1:2">
      <c r="A3" t="s">
        <v>183</v>
      </c>
      <c r="B3" t="s">
        <v>315</v>
      </c>
    </row>
    <row r="4" spans="1:2">
      <c r="A4" t="s">
        <v>174</v>
      </c>
      <c r="B4" t="s">
        <v>310</v>
      </c>
    </row>
    <row r="5" spans="1:2">
      <c r="A5" t="s">
        <v>170</v>
      </c>
      <c r="B5" t="s">
        <v>308</v>
      </c>
    </row>
    <row r="6" spans="1:2">
      <c r="A6" t="s">
        <v>122</v>
      </c>
      <c r="B6" t="s">
        <v>290</v>
      </c>
    </row>
    <row r="7" spans="1:2">
      <c r="A7" t="s">
        <v>94</v>
      </c>
      <c r="B7" t="s">
        <v>286</v>
      </c>
    </row>
    <row r="8" spans="1:2">
      <c r="A8" t="s">
        <v>40</v>
      </c>
      <c r="B8" t="s">
        <v>291</v>
      </c>
    </row>
    <row r="9" spans="1:2">
      <c r="A9" t="s">
        <v>144</v>
      </c>
      <c r="B9" t="s">
        <v>300</v>
      </c>
    </row>
    <row r="10" spans="1:2">
      <c r="A10" t="s">
        <v>157</v>
      </c>
      <c r="B10" t="s">
        <v>304</v>
      </c>
    </row>
    <row r="11" spans="1:2">
      <c r="A11" t="s">
        <v>130</v>
      </c>
      <c r="B11" t="s">
        <v>296</v>
      </c>
    </row>
    <row r="12" spans="1:2">
      <c r="A12" t="s">
        <v>107</v>
      </c>
      <c r="B12" t="s">
        <v>287</v>
      </c>
    </row>
    <row r="13" spans="1:2">
      <c r="A13" t="s">
        <v>76</v>
      </c>
      <c r="B13" t="s">
        <v>281</v>
      </c>
    </row>
  </sheetData>
  <sortState xmlns:xlrd2="http://schemas.microsoft.com/office/spreadsheetml/2017/richdata2" ref="A22:A33">
    <sortCondition ref="A33"/>
  </sortState>
  <pageMargins left="0.7" right="0.7" top="0.75" bottom="0.75" header="0.3" footer="0.3"/>
  <tableParts count="1">
    <tablePart r:id="rId1"/>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2E348B-E63A-46DD-8B9A-1FD248228455}">
  <sheetPr codeName="Sheet12">
    <tabColor theme="0" tint="-0.249977111117893"/>
  </sheetPr>
  <dimension ref="A1:B2"/>
  <sheetViews>
    <sheetView workbookViewId="0">
      <selection activeCell="J5" sqref="J5"/>
    </sheetView>
  </sheetViews>
  <sheetFormatPr defaultRowHeight="14.45"/>
  <cols>
    <col min="1" max="1" width="11" customWidth="1"/>
    <col min="2" max="2" width="17.5703125" bestFit="1" customWidth="1"/>
  </cols>
  <sheetData>
    <row r="1" spans="1:2">
      <c r="A1" s="264" t="s">
        <v>273</v>
      </c>
      <c r="B1" s="264" t="s">
        <v>274</v>
      </c>
    </row>
    <row r="2" spans="1:2">
      <c r="A2" s="262" t="s">
        <v>384</v>
      </c>
      <c r="B2" s="262" t="s">
        <v>386</v>
      </c>
    </row>
  </sheetData>
  <pageMargins left="0.7" right="0.7" top="0.75" bottom="0.75" header="0.3" footer="0.3"/>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tabColor theme="0" tint="-0.249977111117893"/>
  </sheetPr>
  <dimension ref="A1:B12"/>
  <sheetViews>
    <sheetView workbookViewId="0">
      <selection activeCell="A116" sqref="A116"/>
    </sheetView>
  </sheetViews>
  <sheetFormatPr defaultRowHeight="14.45"/>
  <cols>
    <col min="1" max="1" width="29.5703125" customWidth="1"/>
    <col min="2" max="2" width="22.42578125" bestFit="1" customWidth="1"/>
  </cols>
  <sheetData>
    <row r="1" spans="1:2">
      <c r="A1" t="s">
        <v>273</v>
      </c>
      <c r="B1" t="s">
        <v>274</v>
      </c>
    </row>
    <row r="2" spans="1:2">
      <c r="A2" t="s">
        <v>115</v>
      </c>
      <c r="B2" t="s">
        <v>319</v>
      </c>
    </row>
    <row r="3" spans="1:2">
      <c r="A3" t="s">
        <v>104</v>
      </c>
      <c r="B3" t="s">
        <v>326</v>
      </c>
    </row>
    <row r="4" spans="1:2">
      <c r="A4" t="s">
        <v>66</v>
      </c>
      <c r="B4" t="s">
        <v>333</v>
      </c>
    </row>
    <row r="5" spans="1:2">
      <c r="A5" t="s">
        <v>87</v>
      </c>
      <c r="B5" t="s">
        <v>340</v>
      </c>
    </row>
    <row r="6" spans="1:2">
      <c r="A6" t="s">
        <v>96</v>
      </c>
      <c r="B6" t="s">
        <v>347</v>
      </c>
    </row>
    <row r="7" spans="1:2">
      <c r="A7" t="s">
        <v>84</v>
      </c>
      <c r="B7" t="s">
        <v>354</v>
      </c>
    </row>
    <row r="8" spans="1:2">
      <c r="A8" t="s">
        <v>124</v>
      </c>
      <c r="B8" t="s">
        <v>356</v>
      </c>
    </row>
    <row r="9" spans="1:2">
      <c r="A9" t="s">
        <v>136</v>
      </c>
      <c r="B9" t="s">
        <v>361</v>
      </c>
    </row>
    <row r="10" spans="1:2">
      <c r="A10" t="s">
        <v>149</v>
      </c>
      <c r="B10" t="s">
        <v>368</v>
      </c>
    </row>
    <row r="11" spans="1:2">
      <c r="A11" t="s">
        <v>163</v>
      </c>
      <c r="B11" t="s">
        <v>375</v>
      </c>
    </row>
    <row r="12" spans="1:2">
      <c r="A12" t="s">
        <v>175</v>
      </c>
      <c r="B12" t="s">
        <v>382</v>
      </c>
    </row>
  </sheetData>
  <pageMargins left="0.7" right="0.7" top="0.75" bottom="0.75" header="0.3" footer="0.3"/>
  <tableParts count="1">
    <tablePart r:id="rId1"/>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4">
    <tabColor theme="0" tint="-0.249977111117893"/>
  </sheetPr>
  <dimension ref="A1:C6"/>
  <sheetViews>
    <sheetView workbookViewId="0">
      <selection activeCell="H23" sqref="H23"/>
    </sheetView>
  </sheetViews>
  <sheetFormatPr defaultRowHeight="14.45"/>
  <cols>
    <col min="1" max="1" width="21.42578125" customWidth="1"/>
    <col min="2" max="2" width="26.42578125" customWidth="1"/>
    <col min="3" max="3" width="19.42578125" customWidth="1"/>
  </cols>
  <sheetData>
    <row r="1" spans="1:3">
      <c r="A1" t="s">
        <v>405</v>
      </c>
      <c r="B1" t="s">
        <v>406</v>
      </c>
      <c r="C1" t="s">
        <v>407</v>
      </c>
    </row>
    <row r="2" spans="1:3">
      <c r="A2">
        <v>0</v>
      </c>
      <c r="B2" t="s">
        <v>408</v>
      </c>
      <c r="C2" s="138">
        <v>7250</v>
      </c>
    </row>
    <row r="3" spans="1:3">
      <c r="A3">
        <v>5000</v>
      </c>
      <c r="B3" t="s">
        <v>409</v>
      </c>
      <c r="C3" s="138">
        <v>12650</v>
      </c>
    </row>
    <row r="4" spans="1:3">
      <c r="A4">
        <v>20000</v>
      </c>
      <c r="B4" t="s">
        <v>410</v>
      </c>
      <c r="C4" s="138">
        <v>23000</v>
      </c>
    </row>
    <row r="5" spans="1:3">
      <c r="A5">
        <v>50000</v>
      </c>
      <c r="B5" t="s">
        <v>411</v>
      </c>
      <c r="C5" s="138">
        <v>38530</v>
      </c>
    </row>
    <row r="6" spans="1:3">
      <c r="A6">
        <v>125000</v>
      </c>
      <c r="B6" t="s">
        <v>412</v>
      </c>
      <c r="C6" s="138">
        <v>57500</v>
      </c>
    </row>
  </sheetData>
  <pageMargins left="0.7" right="0.7" top="0.75" bottom="0.75" header="0.3" footer="0.3"/>
  <tableParts count="1">
    <tablePart r:id="rId1"/>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5">
    <tabColor theme="0" tint="-0.249977111117893"/>
  </sheetPr>
  <dimension ref="A1:B12"/>
  <sheetViews>
    <sheetView workbookViewId="0">
      <selection activeCell="A116" sqref="A116"/>
    </sheetView>
  </sheetViews>
  <sheetFormatPr defaultRowHeight="14.45"/>
  <cols>
    <col min="1" max="1" width="24.5703125" customWidth="1"/>
    <col min="2" max="2" width="19.42578125" customWidth="1"/>
  </cols>
  <sheetData>
    <row r="1" spans="1:2">
      <c r="A1" t="s">
        <v>413</v>
      </c>
      <c r="B1" t="s">
        <v>414</v>
      </c>
    </row>
    <row r="2" spans="1:2">
      <c r="A2" t="s">
        <v>415</v>
      </c>
      <c r="B2" s="140">
        <v>1</v>
      </c>
    </row>
    <row r="3" spans="1:2">
      <c r="A3" t="s">
        <v>416</v>
      </c>
      <c r="B3" s="140">
        <v>0.94</v>
      </c>
    </row>
    <row r="4" spans="1:2">
      <c r="A4" t="s">
        <v>417</v>
      </c>
      <c r="B4" s="140">
        <v>0.84</v>
      </c>
    </row>
    <row r="5" spans="1:2">
      <c r="A5" t="s">
        <v>418</v>
      </c>
      <c r="B5" s="140">
        <v>0.74</v>
      </c>
    </row>
    <row r="6" spans="1:2">
      <c r="A6" t="s">
        <v>419</v>
      </c>
      <c r="B6" s="140">
        <v>0.64</v>
      </c>
    </row>
    <row r="7" spans="1:2">
      <c r="A7" t="s">
        <v>420</v>
      </c>
      <c r="B7" s="140">
        <v>0.54</v>
      </c>
    </row>
    <row r="8" spans="1:2">
      <c r="A8" t="s">
        <v>421</v>
      </c>
      <c r="B8" s="140">
        <v>0.44</v>
      </c>
    </row>
    <row r="9" spans="1:2">
      <c r="A9" t="s">
        <v>422</v>
      </c>
      <c r="B9" s="140">
        <v>0.34</v>
      </c>
    </row>
    <row r="10" spans="1:2">
      <c r="A10" t="s">
        <v>423</v>
      </c>
      <c r="B10" s="140">
        <v>0.24</v>
      </c>
    </row>
    <row r="11" spans="1:2">
      <c r="A11" t="s">
        <v>424</v>
      </c>
      <c r="B11" s="140">
        <v>0.14000000000000001</v>
      </c>
    </row>
    <row r="12" spans="1:2">
      <c r="A12" t="s">
        <v>425</v>
      </c>
      <c r="B12" s="140">
        <v>0.04</v>
      </c>
    </row>
  </sheetData>
  <pageMargins left="0.7" right="0.7" top="0.75" bottom="0.75" header="0.3" footer="0.3"/>
  <tableParts count="1">
    <tablePart r:id="rId1"/>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6">
    <tabColor theme="0" tint="-0.249977111117893"/>
  </sheetPr>
  <dimension ref="A1:C7"/>
  <sheetViews>
    <sheetView workbookViewId="0">
      <selection activeCell="B6" sqref="B6"/>
    </sheetView>
  </sheetViews>
  <sheetFormatPr defaultRowHeight="14.45"/>
  <cols>
    <col min="1" max="1" width="36.5703125" bestFit="1" customWidth="1"/>
    <col min="2" max="2" width="23.42578125" bestFit="1" customWidth="1"/>
    <col min="3" max="3" width="170.5703125" bestFit="1" customWidth="1"/>
  </cols>
  <sheetData>
    <row r="1" spans="1:3">
      <c r="A1" t="s">
        <v>426</v>
      </c>
      <c r="B1" t="s">
        <v>427</v>
      </c>
      <c r="C1" t="s">
        <v>428</v>
      </c>
    </row>
    <row r="2" spans="1:3">
      <c r="A2" t="s">
        <v>429</v>
      </c>
      <c r="B2">
        <v>1.7</v>
      </c>
    </row>
    <row r="3" spans="1:3">
      <c r="A3" t="s">
        <v>430</v>
      </c>
      <c r="B3">
        <v>1.6</v>
      </c>
      <c r="C3" t="s">
        <v>431</v>
      </c>
    </row>
    <row r="4" spans="1:3">
      <c r="A4" t="s">
        <v>432</v>
      </c>
      <c r="B4">
        <v>1.75</v>
      </c>
    </row>
    <row r="5" spans="1:3">
      <c r="A5" t="s">
        <v>65</v>
      </c>
      <c r="B5">
        <v>1.43</v>
      </c>
    </row>
    <row r="6" spans="1:3">
      <c r="A6" t="s">
        <v>433</v>
      </c>
      <c r="B6">
        <v>1.45</v>
      </c>
    </row>
    <row r="7" spans="1:3">
      <c r="A7" t="s">
        <v>69</v>
      </c>
      <c r="B7">
        <v>1.54</v>
      </c>
    </row>
  </sheetData>
  <pageMargins left="0.7" right="0.7" top="0.75" bottom="0.75" header="0.3" footer="0.3"/>
  <tableParts count="1">
    <tablePart r:id="rId1"/>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C907CB-CEA2-4C5D-ACBF-A3420F269087}">
  <sheetPr codeName="Sheet17">
    <tabColor theme="0" tint="-0.249977111117893"/>
  </sheetPr>
  <dimension ref="A1:C2"/>
  <sheetViews>
    <sheetView workbookViewId="0">
      <selection activeCell="C2" sqref="C2"/>
    </sheetView>
  </sheetViews>
  <sheetFormatPr defaultRowHeight="14.45"/>
  <cols>
    <col min="1" max="1" width="20.5703125" bestFit="1" customWidth="1"/>
    <col min="2" max="2" width="22.5703125" customWidth="1"/>
    <col min="3" max="3" width="49.5703125" bestFit="1" customWidth="1"/>
  </cols>
  <sheetData>
    <row r="1" spans="1:3">
      <c r="A1" s="265" t="s">
        <v>426</v>
      </c>
      <c r="B1" s="264" t="s">
        <v>427</v>
      </c>
      <c r="C1" s="266" t="s">
        <v>428</v>
      </c>
    </row>
    <row r="2" spans="1:3">
      <c r="A2" s="267" t="s">
        <v>384</v>
      </c>
      <c r="B2" s="267">
        <v>1.45</v>
      </c>
      <c r="C2" s="268" t="s">
        <v>434</v>
      </c>
    </row>
  </sheetData>
  <pageMargins left="0.7" right="0.7" top="0.75" bottom="0.75" header="0.3" footer="0.3"/>
  <pageSetup paperSize="9" orientation="portrait" r:id="rId1"/>
  <tableParts count="1">
    <tablePart r:id="rId2"/>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8">
    <tabColor theme="0" tint="-0.249977111117893"/>
  </sheetPr>
  <dimension ref="A1:C2"/>
  <sheetViews>
    <sheetView workbookViewId="0">
      <selection activeCell="A10" sqref="A10"/>
    </sheetView>
  </sheetViews>
  <sheetFormatPr defaultRowHeight="14.45"/>
  <cols>
    <col min="1" max="1" width="36.5703125" bestFit="1" customWidth="1"/>
    <col min="2" max="2" width="23.42578125" bestFit="1" customWidth="1"/>
    <col min="3" max="3" width="38.5703125" bestFit="1" customWidth="1"/>
  </cols>
  <sheetData>
    <row r="1" spans="1:3">
      <c r="A1" t="s">
        <v>426</v>
      </c>
      <c r="B1" t="s">
        <v>427</v>
      </c>
      <c r="C1" t="s">
        <v>428</v>
      </c>
    </row>
    <row r="2" spans="1:3">
      <c r="A2" t="s">
        <v>68</v>
      </c>
      <c r="B2">
        <v>1.31</v>
      </c>
      <c r="C2" s="166"/>
    </row>
  </sheetData>
  <pageMargins left="0.7" right="0.7" top="0.75" bottom="0.75" header="0.3" footer="0.3"/>
  <tableParts count="1">
    <tablePart r:id="rId1"/>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385A83-8CA8-4A0E-A551-4992E001277F}">
  <sheetPr codeName="Sheet19">
    <tabColor theme="0" tint="-0.34998626667073579"/>
  </sheetPr>
  <dimension ref="A1"/>
  <sheetViews>
    <sheetView workbookViewId="0">
      <selection activeCell="A10" sqref="A10"/>
    </sheetView>
  </sheetViews>
  <sheetFormatPr defaultRowHeight="14.45"/>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4FA6E0-F609-4F0F-A593-EEBAE2B9347B}">
  <sheetPr codeName="Sheet20">
    <tabColor theme="0" tint="-0.34998626667073579"/>
  </sheetPr>
  <dimension ref="A1:E14"/>
  <sheetViews>
    <sheetView showGridLines="0" workbookViewId="0">
      <selection activeCell="E7" sqref="E7"/>
    </sheetView>
  </sheetViews>
  <sheetFormatPr defaultRowHeight="14.45"/>
  <cols>
    <col min="1" max="2" width="15.42578125" customWidth="1"/>
    <col min="3" max="3" width="36.5703125" customWidth="1"/>
    <col min="4" max="4" width="30.5703125" customWidth="1"/>
    <col min="5" max="5" width="93.42578125" customWidth="1"/>
  </cols>
  <sheetData>
    <row r="1" spans="1:5">
      <c r="A1" s="246" t="s">
        <v>435</v>
      </c>
      <c r="B1" s="130"/>
      <c r="C1" s="130"/>
      <c r="D1" s="130"/>
      <c r="E1" s="130"/>
    </row>
    <row r="2" spans="1:5">
      <c r="A2" s="130"/>
      <c r="B2" s="130"/>
      <c r="C2" s="130"/>
      <c r="D2" s="130"/>
      <c r="E2" s="130"/>
    </row>
    <row r="3" spans="1:5" ht="15" thickBot="1">
      <c r="A3" s="203" t="s">
        <v>436</v>
      </c>
      <c r="B3" s="203" t="s">
        <v>437</v>
      </c>
      <c r="C3" s="203" t="s">
        <v>438</v>
      </c>
      <c r="D3" s="203" t="s">
        <v>439</v>
      </c>
      <c r="E3" s="203" t="s">
        <v>440</v>
      </c>
    </row>
    <row r="4" spans="1:5" ht="37.5" customHeight="1">
      <c r="A4" s="247" t="s">
        <v>441</v>
      </c>
      <c r="B4" s="247" t="s">
        <v>442</v>
      </c>
      <c r="C4" s="247" t="s">
        <v>443</v>
      </c>
      <c r="D4" s="247" t="s">
        <v>444</v>
      </c>
      <c r="E4" s="247" t="s">
        <v>445</v>
      </c>
    </row>
    <row r="5" spans="1:5" ht="37.5" customHeight="1">
      <c r="A5" s="248" t="s">
        <v>441</v>
      </c>
      <c r="B5" s="248" t="s">
        <v>442</v>
      </c>
      <c r="C5" s="248" t="s">
        <v>446</v>
      </c>
      <c r="D5" s="248" t="s">
        <v>444</v>
      </c>
      <c r="E5" s="248" t="s">
        <v>447</v>
      </c>
    </row>
    <row r="6" spans="1:5" ht="33" customHeight="1">
      <c r="A6" s="247" t="s">
        <v>448</v>
      </c>
      <c r="B6" s="247" t="s">
        <v>449</v>
      </c>
      <c r="C6" s="247" t="s">
        <v>450</v>
      </c>
      <c r="D6" s="247" t="s">
        <v>444</v>
      </c>
      <c r="E6" s="247" t="s">
        <v>451</v>
      </c>
    </row>
    <row r="7" spans="1:5">
      <c r="A7" s="223"/>
      <c r="B7" s="223"/>
      <c r="C7" s="223"/>
      <c r="D7" s="223"/>
      <c r="E7" s="223"/>
    </row>
    <row r="8" spans="1:5">
      <c r="A8" s="223"/>
      <c r="B8" s="223"/>
      <c r="C8" s="223"/>
      <c r="D8" s="223"/>
      <c r="E8" s="223"/>
    </row>
    <row r="9" spans="1:5">
      <c r="A9" s="223"/>
      <c r="B9" s="223"/>
      <c r="C9" s="223"/>
      <c r="D9" s="223"/>
      <c r="E9" s="223"/>
    </row>
    <row r="10" spans="1:5">
      <c r="A10" s="223"/>
      <c r="B10" s="223"/>
      <c r="C10" s="223"/>
      <c r="D10" s="223"/>
      <c r="E10" s="223"/>
    </row>
    <row r="11" spans="1:5">
      <c r="A11" s="223"/>
      <c r="B11" s="223"/>
      <c r="C11" s="223"/>
      <c r="D11" s="223"/>
      <c r="E11" s="223"/>
    </row>
    <row r="12" spans="1:5">
      <c r="A12" s="223"/>
      <c r="B12" s="223"/>
      <c r="C12" s="223"/>
      <c r="D12" s="223"/>
      <c r="E12" s="223"/>
    </row>
    <row r="13" spans="1:5">
      <c r="A13" s="223"/>
      <c r="B13" s="223"/>
      <c r="C13" s="223"/>
      <c r="D13" s="223"/>
      <c r="E13" s="223"/>
    </row>
    <row r="14" spans="1:5">
      <c r="A14" s="223"/>
      <c r="B14" s="223"/>
      <c r="C14" s="223"/>
      <c r="D14" s="223"/>
      <c r="E14" s="223"/>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DF53DA-8BF5-48B4-A3D0-318A4E6E8C66}">
  <sheetPr codeName="Sheet21">
    <tabColor theme="0" tint="-0.34998626667073579"/>
  </sheetPr>
  <dimension ref="A1:H11"/>
  <sheetViews>
    <sheetView workbookViewId="0">
      <selection activeCell="E7" sqref="E7"/>
    </sheetView>
  </sheetViews>
  <sheetFormatPr defaultRowHeight="14.45"/>
  <cols>
    <col min="1" max="1" width="31.42578125" customWidth="1"/>
    <col min="2" max="2" width="35.42578125" customWidth="1"/>
    <col min="3" max="3" width="30.5703125" customWidth="1"/>
    <col min="4" max="4" width="23.42578125" customWidth="1"/>
    <col min="5" max="5" width="25.42578125" customWidth="1"/>
    <col min="6" max="7" width="23" customWidth="1"/>
    <col min="8" max="8" width="67.42578125" bestFit="1" customWidth="1"/>
  </cols>
  <sheetData>
    <row r="1" spans="1:8">
      <c r="A1" s="166" t="s">
        <v>452</v>
      </c>
    </row>
    <row r="2" spans="1:8">
      <c r="A2" s="166" t="s">
        <v>453</v>
      </c>
    </row>
    <row r="3" spans="1:8">
      <c r="A3" s="166" t="s">
        <v>454</v>
      </c>
    </row>
    <row r="5" spans="1:8" ht="57.95">
      <c r="A5" s="252" t="s">
        <v>455</v>
      </c>
      <c r="B5" s="253" t="s">
        <v>456</v>
      </c>
      <c r="C5" s="254" t="s">
        <v>457</v>
      </c>
      <c r="D5" s="253" t="s">
        <v>458</v>
      </c>
      <c r="E5" s="253" t="s">
        <v>459</v>
      </c>
      <c r="F5" s="255" t="s">
        <v>460</v>
      </c>
      <c r="G5" s="255" t="s">
        <v>461</v>
      </c>
      <c r="H5" s="255" t="s">
        <v>428</v>
      </c>
    </row>
    <row r="6" spans="1:8">
      <c r="A6" t="s">
        <v>462</v>
      </c>
      <c r="B6">
        <v>100</v>
      </c>
      <c r="C6">
        <v>1.21</v>
      </c>
      <c r="D6">
        <f t="shared" ref="D6:D10" si="0">C6*B6</f>
        <v>121</v>
      </c>
      <c r="E6">
        <v>1.43</v>
      </c>
      <c r="F6" s="256">
        <f>D6/E6</f>
        <v>84.6</v>
      </c>
      <c r="G6" s="257">
        <f>(F6-B6)/B6</f>
        <v>-0.154</v>
      </c>
    </row>
    <row r="7" spans="1:8">
      <c r="A7" t="s">
        <v>463</v>
      </c>
      <c r="B7">
        <v>100</v>
      </c>
      <c r="C7">
        <v>1.27</v>
      </c>
      <c r="D7">
        <f t="shared" si="0"/>
        <v>127</v>
      </c>
      <c r="E7">
        <v>1.54</v>
      </c>
      <c r="F7" s="256">
        <f t="shared" ref="F7:F11" si="1">D7/E7</f>
        <v>82.5</v>
      </c>
      <c r="G7" s="257">
        <f t="shared" ref="G7:G10" si="2">(F7-B7)/B7</f>
        <v>-0.17499999999999999</v>
      </c>
    </row>
    <row r="8" spans="1:8">
      <c r="A8" t="s">
        <v>464</v>
      </c>
      <c r="B8">
        <v>100</v>
      </c>
      <c r="C8" s="251" t="s">
        <v>465</v>
      </c>
      <c r="D8" s="251" t="s">
        <v>465</v>
      </c>
      <c r="E8">
        <v>1.45</v>
      </c>
      <c r="F8" s="256" t="s">
        <v>465</v>
      </c>
      <c r="G8" s="257" t="s">
        <v>465</v>
      </c>
      <c r="H8" t="s">
        <v>466</v>
      </c>
    </row>
    <row r="9" spans="1:8">
      <c r="A9" t="s">
        <v>467</v>
      </c>
      <c r="B9">
        <v>100</v>
      </c>
      <c r="C9">
        <v>1.44</v>
      </c>
      <c r="D9">
        <f t="shared" si="0"/>
        <v>144</v>
      </c>
      <c r="E9">
        <v>1.75</v>
      </c>
      <c r="F9" s="256">
        <f t="shared" si="1"/>
        <v>82.3</v>
      </c>
      <c r="G9" s="257">
        <f t="shared" si="2"/>
        <v>-0.17699999999999999</v>
      </c>
    </row>
    <row r="10" spans="1:8">
      <c r="A10" t="s">
        <v>468</v>
      </c>
      <c r="B10">
        <v>100</v>
      </c>
      <c r="C10">
        <v>1.44</v>
      </c>
      <c r="D10">
        <f t="shared" si="0"/>
        <v>144</v>
      </c>
      <c r="E10">
        <v>1.75</v>
      </c>
      <c r="F10" s="256">
        <f t="shared" si="1"/>
        <v>82.3</v>
      </c>
      <c r="G10" s="257">
        <f t="shared" si="2"/>
        <v>-0.17699999999999999</v>
      </c>
      <c r="H10" t="s">
        <v>469</v>
      </c>
    </row>
    <row r="11" spans="1:8">
      <c r="A11" t="s">
        <v>470</v>
      </c>
      <c r="B11">
        <v>100</v>
      </c>
      <c r="C11" s="141">
        <f>AVERAGE(C9:C10,C7)</f>
        <v>1.38</v>
      </c>
      <c r="D11">
        <f>C11*B11</f>
        <v>138</v>
      </c>
      <c r="E11">
        <v>1.7</v>
      </c>
      <c r="F11" s="256">
        <f t="shared" si="1"/>
        <v>81.2</v>
      </c>
      <c r="G11" s="257">
        <f>(F11-B11)/B11</f>
        <v>-0.188</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7D4968949898044A783B9377231A2ED" ma:contentTypeVersion="14" ma:contentTypeDescription="Create a new document." ma:contentTypeScope="" ma:versionID="c341b9c85348648fe1bba4b986690299">
  <xsd:schema xmlns:xsd="http://www.w3.org/2001/XMLSchema" xmlns:xs="http://www.w3.org/2001/XMLSchema" xmlns:p="http://schemas.microsoft.com/office/2006/metadata/properties" xmlns:ns2="2d5c5eac-bf04-4f96-a71f-3bb60a092ff6" xmlns:ns3="66b30f55-4835-4c31-9ea0-a155ef3893ae" targetNamespace="http://schemas.microsoft.com/office/2006/metadata/properties" ma:root="true" ma:fieldsID="47c7cb7d987715b6d33ba76a825d4f9c" ns2:_="" ns3:_="">
    <xsd:import namespace="2d5c5eac-bf04-4f96-a71f-3bb60a092ff6"/>
    <xsd:import namespace="66b30f55-4835-4c31-9ea0-a155ef3893a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d5c5eac-bf04-4f96-a71f-3bb60a092ff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c25eaf9d-f2c0-4638-b611-78ba9a34cc81"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6b30f55-4835-4c31-9ea0-a155ef3893ae"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a009594-1499-4640-99fd-a6036f76c0bf}" ma:internalName="TaxCatchAll" ma:showField="CatchAllData" ma:web="66b30f55-4835-4c31-9ea0-a155ef3893a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66b30f55-4835-4c31-9ea0-a155ef3893ae" xsi:nil="true"/>
    <lcf76f155ced4ddcb4097134ff3c332f xmlns="2d5c5eac-bf04-4f96-a71f-3bb60a092ff6">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BBB036F-FFDF-47AB-89AE-ABB71F9DD7CB}"/>
</file>

<file path=customXml/itemProps2.xml><?xml version="1.0" encoding="utf-8"?>
<ds:datastoreItem xmlns:ds="http://schemas.openxmlformats.org/officeDocument/2006/customXml" ds:itemID="{AD0B9ACE-A506-4FF9-B35E-D2C97518B87D}"/>
</file>

<file path=customXml/itemProps3.xml><?xml version="1.0" encoding="utf-8"?>
<ds:datastoreItem xmlns:ds="http://schemas.openxmlformats.org/officeDocument/2006/customXml" ds:itemID="{22B68CF0-2A8B-4A37-90FD-EF4AAE8A0861}"/>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BCI Cotton Volume Calculation Tool</dc:title>
  <dc:subject/>
  <dc:creator>Isabelle Roger</dc:creator>
  <cp:keywords/>
  <dc:description/>
  <cp:lastModifiedBy/>
  <cp:revision/>
  <dcterms:created xsi:type="dcterms:W3CDTF">2009-09-01T08:39:07Z</dcterms:created>
  <dcterms:modified xsi:type="dcterms:W3CDTF">2025-10-07T15:01:51Z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0x010100C7D4968949898044A783B9377231A2ED</vt:lpwstr>
  </property>
  <property fmtid="{D5CDD505-2E9C-101B-9397-08002B2CF9AE}" pid="3" name="MediaServiceImageTags">
    <vt:lpwstr/>
  </property>
</Properties>
</file>